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15" windowWidth="19695" windowHeight="7875" firstSheet="4" activeTab="9"/>
  </bookViews>
  <sheets>
    <sheet name="Stavba" sheetId="1" r:id="rId1"/>
    <sheet name="00 0415 KL" sheetId="2" r:id="rId2"/>
    <sheet name="00 0415 Rek" sheetId="3" r:id="rId3"/>
    <sheet name="00 0415 Pol" sheetId="4" r:id="rId4"/>
    <sheet name="01 0415 KL" sheetId="5" r:id="rId5"/>
    <sheet name="01 0415 Rek" sheetId="6" r:id="rId6"/>
    <sheet name="01 0415 Pol" sheetId="7" r:id="rId7"/>
    <sheet name="02 0415 KL" sheetId="8" r:id="rId8"/>
    <sheet name="02 0415 Rek" sheetId="9" r:id="rId9"/>
    <sheet name="02 0415 Pol" sheetId="10" r:id="rId10"/>
    <sheet name="03 0415 KL" sheetId="11" r:id="rId11"/>
    <sheet name="03 0415 Rek" sheetId="12" r:id="rId12"/>
    <sheet name="03 0415 Pol" sheetId="13" r:id="rId13"/>
  </sheets>
  <definedNames>
    <definedName name="CelkemObjekty" localSheetId="0">'Stavba'!$F$34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'00 0415 KL'!$A$1:$G$45</definedName>
    <definedName name="_xlnm.Print_Area" localSheetId="3">'00 0415 Pol'!$A$1:$K$37</definedName>
    <definedName name="_xlnm.Print_Area" localSheetId="2">'00 0415 Rek'!$A$1:$I$23</definedName>
    <definedName name="_xlnm.Print_Area" localSheetId="4">'01 0415 KL'!$A$1:$G$45</definedName>
    <definedName name="_xlnm.Print_Area" localSheetId="6">'01 0415 Pol'!$A$1:$K$9</definedName>
    <definedName name="_xlnm.Print_Area" localSheetId="5">'01 0415 Rek'!$A$1:$I$22</definedName>
    <definedName name="_xlnm.Print_Area" localSheetId="7">'02 0415 KL'!$A$1:$G$45</definedName>
    <definedName name="_xlnm.Print_Area" localSheetId="9">'02 0415 Pol'!$A$1:$K$160</definedName>
    <definedName name="_xlnm.Print_Area" localSheetId="8">'02 0415 Rek'!$A$1:$I$27</definedName>
    <definedName name="_xlnm.Print_Area" localSheetId="10">'03 0415 KL'!$A$1:$G$45</definedName>
    <definedName name="_xlnm.Print_Area" localSheetId="12">'03 0415 Pol'!$A$1:$K$9</definedName>
    <definedName name="_xlnm.Print_Area" localSheetId="11">'03 0415 Rek'!$A$1:$I$22</definedName>
    <definedName name="_xlnm.Print_Area" localSheetId="0">'Stavba'!$B$1:$J$81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'Stavba'!$F$62:$J$62</definedName>
    <definedName name="StavbaCelkem" localSheetId="0">'Stavba'!$H$34</definedName>
    <definedName name="Zhotovitel" localSheetId="0">'Stavba'!$D$7</definedName>
    <definedName name="_xlnm.Print_Titles" localSheetId="2">'00 0415 Rek'!$1:$6</definedName>
    <definedName name="_xlnm.Print_Titles" localSheetId="3">'00 0415 Pol'!$1:$6</definedName>
    <definedName name="_xlnm.Print_Titles" localSheetId="5">'01 0415 Rek'!$1:$6</definedName>
    <definedName name="_xlnm.Print_Titles" localSheetId="6">'01 0415 Pol'!$1:$6</definedName>
    <definedName name="_xlnm.Print_Titles" localSheetId="8">'02 0415 Rek'!$1:$6</definedName>
    <definedName name="_xlnm.Print_Titles" localSheetId="9">'02 0415 Pol'!$1:$6</definedName>
    <definedName name="_xlnm.Print_Titles" localSheetId="11">'03 0415 Rek'!$1:$6</definedName>
    <definedName name="_xlnm.Print_Titles" localSheetId="12">'03 0415 Pol'!$1:$6</definedName>
  </definedNames>
  <calcPr fullCalcOnLoad="1"/>
</workbook>
</file>

<file path=xl/sharedStrings.xml><?xml version="1.0" encoding="utf-8"?>
<sst xmlns="http://schemas.openxmlformats.org/spreadsheetml/2006/main" count="981" uniqueCount="346">
  <si>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</si>
  <si>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</si>
  <si>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</si>
  <si>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</si>
  <si>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</si>
  <si>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</si>
  <si>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</si>
  <si>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</si>
  <si>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</si>
  <si>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</si>
  <si>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</si>
  <si>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</si>
  <si>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</si>
  <si>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</si>
  <si>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</si>
  <si>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</si>
  <si>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</si>
  <si>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</si>
  <si>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</si>
  <si>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</si>
  <si>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</si>
  <si>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</si>
  <si>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</si>
  <si>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</si>
  <si>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</si>
  <si>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</si>
  <si>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</si>
  <si>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</si>
  <si>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</si>
  <si>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</si>
  <si>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</si>
  <si>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</si>
  <si>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</si>
  <si>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</si>
  <si>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</si>
  <si>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</si>
  <si>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</si>
  <si>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</si>
  <si>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</si>
  <si>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</si>
  <si>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</si>
  <si>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</si>
  <si>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</si>
  <si>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</si>
  <si>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</si>
  <si>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</si>
  <si>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</si>
  <si>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</si>
  <si>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</si>
  <si>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</si>
  <si>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</si>
  <si>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</si>
  <si>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</si>
  <si>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</si>
  <si>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</si>
  <si>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</si>
  <si>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</si>
  <si>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</si>
  <si>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</si>
  <si>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</si>
  <si>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</si>
  <si>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</si>
  <si>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</si>
  <si>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</si>
  <si>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</si>
  <si>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</si>
  <si>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</si>
  <si>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</si>
  <si>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</si>
  <si>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</si>
  <si>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</si>
  <si>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</si>
  <si>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</si>
  <si>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</si>
  <si>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</si>
  <si>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</si>
  <si>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</si>
  <si>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</si>
  <si>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</si>
  <si>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</si>
  <si>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</si>
  <si>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</si>
  <si>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</si>
  <si>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</si>
  <si>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</si>
  <si>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</si>
  <si>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</si>
  <si>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</si>
  <si>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</si>
  <si>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</si>
  <si>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</si>
  <si>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</si>
  <si>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</si>
  <si>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</si>
  <si>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</si>
  <si>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</si>
  <si>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</si>
  <si>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</si>
  <si>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</si>
  <si>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</si>
  <si>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</si>
  <si>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</si>
  <si>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KÖNI 04/15</t>
  </si>
  <si>
    <t>Komplex.úprava veřej.prostranství v Kostelní Lhotě</t>
  </si>
  <si>
    <t>KÖNI 04/15 Komplex.úprava veřej.prostranství v Kostelní Lhotě</t>
  </si>
  <si>
    <t>00</t>
  </si>
  <si>
    <t>Vedlejší a ostatní náklady</t>
  </si>
  <si>
    <t>00 Vedlejší a ostatní náklady</t>
  </si>
  <si>
    <t>823.39</t>
  </si>
  <si>
    <t>04/15</t>
  </si>
  <si>
    <t>Rozpočet projektanta</t>
  </si>
  <si>
    <t>006</t>
  </si>
  <si>
    <t>Vedlejší náklady</t>
  </si>
  <si>
    <t>006 Vedlejší náklady</t>
  </si>
  <si>
    <t>001R</t>
  </si>
  <si>
    <t xml:space="preserve">Vybudování zařízení staveniště </t>
  </si>
  <si>
    <t>soubor</t>
  </si>
  <si>
    <t>náklady spojené s případným vypracováním PD zařízení staveniště,:</t>
  </si>
  <si>
    <t>zřízením přípojek energií k objektům zařízení staveniště, vybudování:</t>
  </si>
  <si>
    <t>případných měřících odběrných míst a zřízení, případná příprava území:</t>
  </si>
  <si>
    <t>pro objekty zařízení staveniště a vlastní vybudování objektů zařízení :</t>
  </si>
  <si>
    <t>staveniště včetně oplocení:1</t>
  </si>
  <si>
    <t>002R</t>
  </si>
  <si>
    <t xml:space="preserve">Provoz zařízení staveniště </t>
  </si>
  <si>
    <t>náklady na vybavení objektů zařízení staveniště, náklady na energie:</t>
  </si>
  <si>
    <t>spotřebované dodavatelem v rámci provozu zařízení staveniště, náklady:</t>
  </si>
  <si>
    <t>na potřebný úklid v prostorách zařízení staveniště, náklady na nutnou:</t>
  </si>
  <si>
    <t>údržbu a opravy na objektech zařízení staveniště a na přípojkách energií:1</t>
  </si>
  <si>
    <t>včetně nákladů na zábor veřejného prostranství:</t>
  </si>
  <si>
    <t>003R</t>
  </si>
  <si>
    <t xml:space="preserve">Odstranění zařízení staveniště </t>
  </si>
  <si>
    <t>Odstranění objektů zařízení staveniště včetně přípojek energií a jejich:</t>
  </si>
  <si>
    <t>odvoz. Položka zahrnuje i náklady na úpravu povrchů po odstranění:</t>
  </si>
  <si>
    <t>zařízení staveniště a úklid ploch, na kterých bylo zařízení staveniště :</t>
  </si>
  <si>
    <t>provozováno.:1</t>
  </si>
  <si>
    <t>004R</t>
  </si>
  <si>
    <t xml:space="preserve">Komletační činnost </t>
  </si>
  <si>
    <t>Koordinace stavebních prací generálním dodavatelem stavby.:1</t>
  </si>
  <si>
    <t>007</t>
  </si>
  <si>
    <t>Ostatní náklady</t>
  </si>
  <si>
    <t>007 Ostatní náklady</t>
  </si>
  <si>
    <t>009R</t>
  </si>
  <si>
    <t xml:space="preserve">Geodetické práce ( vytyčení stavby polohopisné ) </t>
  </si>
  <si>
    <t>012R</t>
  </si>
  <si>
    <t>Uvedení všech povrchů dotčených stavbou do původního stavu</t>
  </si>
  <si>
    <t>komunikace, chodníky, zeleň:1</t>
  </si>
  <si>
    <t>014R</t>
  </si>
  <si>
    <t xml:space="preserve">Publicita </t>
  </si>
  <si>
    <t>velkoplošný billboard EU 1500x1000 mm - 1 kus:1</t>
  </si>
  <si>
    <t>pamětní deska na fasádu 300x200 mm - 1 kus:</t>
  </si>
  <si>
    <t>017R</t>
  </si>
  <si>
    <t>Zajištění vytyčení stávajících inženýrských sítí včetně poplatků za vytyčení</t>
  </si>
  <si>
    <t>vodovod, kanalizace, telefon, UPC, plyn, elektro:1</t>
  </si>
  <si>
    <t>BUDE URČEN VÝBĚROVÝM ŘÍZENÍM</t>
  </si>
  <si>
    <t>Obec Kostelní Lhota</t>
  </si>
  <si>
    <t>Atelier KÖNIG</t>
  </si>
  <si>
    <t>04/15 Rozpočet projektanta</t>
  </si>
  <si>
    <t>01</t>
  </si>
  <si>
    <t>SO 01 Sadovnické úpravy</t>
  </si>
  <si>
    <t>01 SO 01 Sadovnické úpravy</t>
  </si>
  <si>
    <t>18</t>
  </si>
  <si>
    <t>Zemní práce - povrchové úpravy terénu</t>
  </si>
  <si>
    <t>18 Zemní práce - povrchové úpravy terénu</t>
  </si>
  <si>
    <t>Nezatř.PC01</t>
  </si>
  <si>
    <t>Sadovnické úpravy D+M viz příloha samostatný rozpočet</t>
  </si>
  <si>
    <t xml:space="preserve">Tento soupis stavebních prací, dodávek a služeb je sestaven jako podklad pro zpracování nabídky dodavatele na veřejnou zakázku na stavební práce a obsahuje podmínky a požadavky zadavatele, za kterých má být zpracována nabídková cena dodavatele. Účelem tohoto soupisu je zabezpečit obsahovou shodu všech nabídkových cen a usnadnit následné posouzení dodavateli předložených cenových nabídek.
Cenový podklad :
Soupis prací je sestaven za využití položek Cenové soustavy RTS.
Cenové a technické podmínky položek Cenové soustavy RTS,
které nejsou uvedeny v soupisu prací (tzv.úvodní části katalogů) jsou
neomezeně dálkově k dispozici na www.cenovasoustava.cz.
Položky soupisu prací, které nemají ve sloupci "Cenová soustava" uveden
žádný údaj ( číselný kód položky ), nepochází z cenové soustavy RTS, ale jsou vytvořeny 
individuální kalkulací.
</t>
  </si>
  <si>
    <t>02</t>
  </si>
  <si>
    <t>SO 02 Stavební úpravy</t>
  </si>
  <si>
    <t>02 SO 02 Stavební úpravy</t>
  </si>
  <si>
    <t>1 Zemní práce</t>
  </si>
  <si>
    <t>122201101R00</t>
  </si>
  <si>
    <t xml:space="preserve">Odkopávky nezapažené v hor. 3 do 100 m3 </t>
  </si>
  <si>
    <t>m3</t>
  </si>
  <si>
    <t>plocha č.4 - pro novou skladbu:45,1*0,3</t>
  </si>
  <si>
    <t xml:space="preserve">                   pro obrubníky:55,6*0,3*0,3</t>
  </si>
  <si>
    <t>plocha č.5 - pro novou skladbu:27,5*0,31</t>
  </si>
  <si>
    <t xml:space="preserve">                    pro žulové kostky:18,5*0,25*0,31+9,4*0,7*0,31</t>
  </si>
  <si>
    <t>plocha č.11 - pro novou skladbu:177,4*0,25</t>
  </si>
  <si>
    <t xml:space="preserve">                     pro žulové kostky:198,2*0,25*0,31+28*0,7*0,31</t>
  </si>
  <si>
    <t>122201109R00</t>
  </si>
  <si>
    <t xml:space="preserve">Příplatek za lepivost - odkopávky v hor. 3 </t>
  </si>
  <si>
    <t>139601102R00</t>
  </si>
  <si>
    <t xml:space="preserve">Ruční výkop jam, rýh a šachet v hornině tř. 3 </t>
  </si>
  <si>
    <t>kotvení mobiliáře:</t>
  </si>
  <si>
    <t>lavičky:0,9*0,25*0,40*13</t>
  </si>
  <si>
    <t>kruhová lavička:0,75*0,25*0,40*8</t>
  </si>
  <si>
    <t>odpadkové koše:0,4*0,4*0,40*6</t>
  </si>
  <si>
    <t>držák sáčků:0,4*0,4*0,4*2</t>
  </si>
  <si>
    <t>162201203R00</t>
  </si>
  <si>
    <t>Vodorovné přemíst.výkopku, kolečko hor.1-4, do 10m uložení v místě</t>
  </si>
  <si>
    <t>162201210R00</t>
  </si>
  <si>
    <t xml:space="preserve">Příplatek za dalš.10 m, kolečko, výkop. z hor.1- 4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</si>
  <si>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</si>
  <si>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</si>
  <si>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</si>
  <si>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</si>
  <si>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167101201R00</t>
  </si>
  <si>
    <t xml:space="preserve">Nakládání výkopku z hor.1 ÷ 4 - ručně </t>
  </si>
  <si>
    <t>181101101R00</t>
  </si>
  <si>
    <t xml:space="preserve">Úprava pláně v zářezech v hor. 1-4, bez zhutnění </t>
  </si>
  <si>
    <t>m2</t>
  </si>
  <si>
    <t>plocha č.4:45,1</t>
  </si>
  <si>
    <t>plocha č.5:27,5</t>
  </si>
  <si>
    <t>plocha č.11:177,4</t>
  </si>
  <si>
    <t>199000005R00</t>
  </si>
  <si>
    <t xml:space="preserve">Poplatek za skládku zeminy 1- 4 </t>
  </si>
  <si>
    <t>t</t>
  </si>
  <si>
    <t>96,319*1,65</t>
  </si>
  <si>
    <t>181300010RAE</t>
  </si>
  <si>
    <t>Rozprostření ornice v rovině tloušťka 15 cm dovoz ornice ze vzdálenosti 15 km, osetí trávou</t>
  </si>
  <si>
    <t>plocha č.11:180</t>
  </si>
  <si>
    <t>plocha č.4:55,6*1</t>
  </si>
  <si>
    <t>plocha č.5:18,5*1</t>
  </si>
  <si>
    <t>plocha č.11:198,2*1</t>
  </si>
  <si>
    <t>180</t>
  </si>
  <si>
    <t>Mobiliář</t>
  </si>
  <si>
    <t>180 Mobiliář</t>
  </si>
  <si>
    <t xml:space="preserve">Dodávka lavičky s opěradlem 1600x750x810 mm </t>
  </si>
  <si>
    <t>hřiště Na paloučku:4</t>
  </si>
  <si>
    <t>císařská louka:5</t>
  </si>
  <si>
    <t>Charakter konstrukce - ocel zinkovaná + ošetřená práškovou vypalovací:</t>
  </si>
  <si>
    <t>barvou RAL 9007, dřevo masivní smrk, barva mahagon.:</t>
  </si>
  <si>
    <t>Nosnou konstrukcí jsou neseny dřevěné latě připevněné vruty.:</t>
  </si>
  <si>
    <t>Nosná kostra - 2 bočnice svařené z pásoviny 50x8 mm a jeklu 50x50 mm:</t>
  </si>
  <si>
    <t>spojené 2 trubkami o průměru 32 mm. Barevnost konstrukce - RAL 7016:</t>
  </si>
  <si>
    <t>(antracitová šedá). Sedák + opěradlo - 6+5 latí obdélníkového průřezu:</t>
  </si>
  <si>
    <t>(56x32 mm). Povrchová úprava dřeva - smrk - vodou ředitelná dvouvrstvá:</t>
  </si>
  <si>
    <t>impregnace a lazura v jednom, s přísadou včelího vosku.:</t>
  </si>
  <si>
    <t xml:space="preserve"> Kotvení - chemickou kotvou pomocí 4 pozinkovaných/:</t>
  </si>
  <si>
    <t>nerezových závitových tyčí M10 délky min.100 mm a 4 kloboukových matic:</t>
  </si>
  <si>
    <t>M10 s podložkou do předem vybetonovaných základů.:</t>
  </si>
  <si>
    <t>Nezatř.PC01a</t>
  </si>
  <si>
    <t xml:space="preserve">Dodávka lavičky bez opěradla 1600x430x456 mm </t>
  </si>
  <si>
    <t>rybník Peklo:4</t>
  </si>
  <si>
    <t>barvou. :</t>
  </si>
  <si>
    <t>Nosná kostra - 2 bočnice svařené z pásoviny 50x50 mm spojené 2 trubkami:</t>
  </si>
  <si>
    <t xml:space="preserve"> o průměru 32 mm. Barevnost konstrukce - RAL 7016 (antracitová šedá).:</t>
  </si>
  <si>
    <t>Sedák -6 latí obdélníkového průřezu (56x32 mm, smrk).Přichycené k nosné konstrukci:</t>
  </si>
  <si>
    <t>vruty. Sedák vyztužen uprostřed pásovinou 50x8 mm.:</t>
  </si>
  <si>
    <t>Povrchová úprava dřeva - smrk - vodou ředitelná dvouvrstvá impregnace a lazura:</t>
  </si>
  <si>
    <t>v jednom, s přísadou včelího vosku.:</t>
  </si>
  <si>
    <t>Kotvení - chemickou kotvou pomocí 4 pozinkovaných/:</t>
  </si>
  <si>
    <t>Detailní výkres kotvení viz "Výkres kotvení výrobku".:</t>
  </si>
  <si>
    <t>Nezatř.PC02</t>
  </si>
  <si>
    <t xml:space="preserve">Montáž lavičky </t>
  </si>
  <si>
    <t>Nezatř.PC03</t>
  </si>
  <si>
    <t xml:space="preserve">Dodávka kruhové lavičky pr.2670 mm </t>
  </si>
  <si>
    <t>malý palouček:1</t>
  </si>
  <si>
    <t>barvou RAL 9007, dřevo masivní smrk, barva mahagon. Nosnou konstrukcí:</t>
  </si>
  <si>
    <t>jsou neseny dřevěné latě připevněné vruty.:</t>
  </si>
  <si>
    <t>Nosná kostra - 2 bočnice svařené z ohýbané pásoviny 40x10 mm, sedák:</t>
  </si>
  <si>
    <t>vyztužen pásovinou. Barevnost konstrukce - RAL 7016 (antracitová šedá).:</t>
  </si>
  <si>
    <t>Sedák + opěradlo - 6+5 latí obdélníkového průřezu (56x32 mm, akát).:</t>
  </si>
  <si>
    <t>Povrchová úprava dřeva - akát - bez povrchové úpravy v přírodním stavu.:</t>
  </si>
  <si>
    <t>Kotvení chemickou kotvou pomocí 4 pozinkovaných/nerezových závitových:</t>
  </si>
  <si>
    <t>tyčí M10 délky min.100 mm a 4 kloboukových matic M10 s podložkou do:</t>
  </si>
  <si>
    <t>předem vybetonovaných základů.:</t>
  </si>
  <si>
    <t>Nezatř.PC04</t>
  </si>
  <si>
    <t>Montáž kruhové lavičky malý palouček</t>
  </si>
  <si>
    <t>Nezatř.PC05</t>
  </si>
  <si>
    <t xml:space="preserve">Dodávka odpadkového koše </t>
  </si>
  <si>
    <t>rybník Peklo:2</t>
  </si>
  <si>
    <t>hřiště Na paloučku:1</t>
  </si>
  <si>
    <t>císařská louka:2</t>
  </si>
  <si>
    <t>Jednoduchý koš v neutrálním designu s víkem na centrální noze, odolný:</t>
  </si>
  <si>
    <t>proti vandalismu, stříška.:</t>
  </si>
  <si>
    <t>Materiál - ocel ošetřená zinkováním + práškovou vypalovací barvou:</t>
  </si>
  <si>
    <t>RAL 7016 (antracitová šedá), dřevo masivní smrk - barva mahagon,:</t>
  </si>
  <si>
    <t>vyjímatelná pozinkovaná nádoba, rozměry 310x350x900 mm, objem 55 l:</t>
  </si>
  <si>
    <t>Nezatř.PC06</t>
  </si>
  <si>
    <t xml:space="preserve">Montáž odpadkového koše </t>
  </si>
  <si>
    <t>Nezatř.PC07</t>
  </si>
  <si>
    <t xml:space="preserve">Dodávka držáku sáčků na psí exkrementy </t>
  </si>
  <si>
    <t>císařská louka:1</t>
  </si>
  <si>
    <t>Držák sáčků v designu odpadkového koše. Pevně zabudovaný s :</t>
  </si>
  <si>
    <t>vyjímatelnou nádobou. Charakter konstrukce - ocelový svařenec z oceli:</t>
  </si>
  <si>
    <t>tř.11 galvanicky zinkovaná a následně ošetřená práškovou vypalovací:</t>
  </si>
  <si>
    <t>barvou s nerezovými výklopnými dvířky. Barevnost konstrukce - RAL 7016:</t>
  </si>
  <si>
    <t>(antracitová šedá). Kotvení chemickou kotvou pomocí 3 pozinkovaných/:</t>
  </si>
  <si>
    <t>nerezových závitových tyčí M10, rozměry 1160x140 mm:</t>
  </si>
  <si>
    <t>Nezatř.PC08</t>
  </si>
  <si>
    <t xml:space="preserve">Montáž držáku sáčků </t>
  </si>
  <si>
    <t>2</t>
  </si>
  <si>
    <t>Základy a zvláštní zakládání</t>
  </si>
  <si>
    <t>2 Základy a zvláštní zakládání</t>
  </si>
  <si>
    <t>215901101RT5</t>
  </si>
  <si>
    <t>Zhutnění podloží z hornin nesoudržných do 92% PS vibrační deskou</t>
  </si>
  <si>
    <t>275313611R00</t>
  </si>
  <si>
    <t xml:space="preserve">Beton základových patek prostý C 16/20 </t>
  </si>
  <si>
    <t>viz pol.13960-1102:2,28*1,05</t>
  </si>
  <si>
    <t>5</t>
  </si>
  <si>
    <t>Komunikace</t>
  </si>
  <si>
    <t>5 Komunikace</t>
  </si>
  <si>
    <t>564751111R00</t>
  </si>
  <si>
    <t xml:space="preserve">Podklad z kameniva drceného vel.32-63 mm,tl. 15 cm </t>
  </si>
  <si>
    <t>564811112R00</t>
  </si>
  <si>
    <t xml:space="preserve">Podklad ze štěrkodrti po zhutnění tloušťky 6 cm </t>
  </si>
  <si>
    <t>plocha č.5:27,5*2</t>
  </si>
  <si>
    <t>plocha č.11:177,4*2</t>
  </si>
  <si>
    <t>564861111R00</t>
  </si>
  <si>
    <t xml:space="preserve">Podklad ze štěrkodrti po zhutnění tloušťky 20 cm </t>
  </si>
  <si>
    <t>596215021R00</t>
  </si>
  <si>
    <t xml:space="preserve">Kladení zámkové dlažby tl. 6 cm do drtě tl. 4 cm </t>
  </si>
  <si>
    <t>596215024R00</t>
  </si>
  <si>
    <t xml:space="preserve">Příplatek za kladení dlažby tl.6 cm, drť, do 50 m2 </t>
  </si>
  <si>
    <t xml:space="preserve">Mlatový povrch tl.40 mm D+M </t>
  </si>
  <si>
    <t>hutněná lomová výsivka zakalená jílovitou zeminou (5%):</t>
  </si>
  <si>
    <t>59245120</t>
  </si>
  <si>
    <t>Dlažba 30x20x6 cm šedá</t>
  </si>
  <si>
    <t>45,1*1,03</t>
  </si>
  <si>
    <t>91</t>
  </si>
  <si>
    <t>Doplňující práce na komunikaci</t>
  </si>
  <si>
    <t>91 Doplňující práce na komunikaci</t>
  </si>
  <si>
    <t>916231111R00</t>
  </si>
  <si>
    <t xml:space="preserve">Osazení obruby z kostek drobných, bez boční opěry </t>
  </si>
  <si>
    <t>m</t>
  </si>
  <si>
    <t>plocha č.5 - 5-tiřádek:9,4*2</t>
  </si>
  <si>
    <t>plocha č.11 - 5-tiřádek:28*2</t>
  </si>
  <si>
    <t>916261111R00</t>
  </si>
  <si>
    <t xml:space="preserve">Osazení obruby z kostek drobných, s boční opěrou </t>
  </si>
  <si>
    <t>plocha č.5 - 5-tiřádek:9,4*3</t>
  </si>
  <si>
    <t>plocha č.11 - 5-tiřádek:28*3</t>
  </si>
  <si>
    <t>plocha č.5 - jednořádek:18,5</t>
  </si>
  <si>
    <t>plocha č.11 - jednořádek:198,2</t>
  </si>
  <si>
    <t>917862111RT5</t>
  </si>
  <si>
    <t>Osazení stojat. obrub.bet. s opěrou,lože z C 12/15 včetně obrubníku ABO 100/10/25</t>
  </si>
  <si>
    <t>plocha č.4:55,6</t>
  </si>
  <si>
    <t>58380120</t>
  </si>
  <si>
    <t>Kostka dlažební drobná 8/10  tř.1</t>
  </si>
  <si>
    <t>T</t>
  </si>
  <si>
    <t>jednořádek:(18,5+198,2)*0,025</t>
  </si>
  <si>
    <t>5-tiřádek:(9,4+28)*5*0,025</t>
  </si>
  <si>
    <t>99</t>
  </si>
  <si>
    <t>Staveništní přesun hmot</t>
  </si>
  <si>
    <t>99 Staveništní přesun hmot</t>
  </si>
  <si>
    <t>998223011R00</t>
  </si>
  <si>
    <t xml:space="preserve">Přesun hmot, pozemní komunikace, kryt dlážděný </t>
  </si>
  <si>
    <t>03</t>
  </si>
  <si>
    <t>SO 03 Ostatní úpravy</t>
  </si>
  <si>
    <t>03 SO 03 Ostatní úpravy</t>
  </si>
  <si>
    <t>Ostatní úpravy D+M viz příloha samostatný rozpočet</t>
  </si>
  <si>
    <t>Slepý rozpočet stavby</t>
  </si>
  <si>
    <t>Kostelní Lhota 6</t>
  </si>
  <si>
    <t>Sadská</t>
  </si>
  <si>
    <t>28912</t>
  </si>
  <si>
    <t>00239267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</si>
</sst>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4" fillId="7" borderId="64" xfId="20" applyNumberFormat="1" applyFont="1" applyFill="1" applyBorder="1" applyAlignment="1">
      <alignment horizontal="left" wrapText="1"/>
      <protection/>
    </xf>
    <xf numFmtId="49" fontId="15" fillId="8" borderId="65" xfId="0" applyNumberFormat="1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1"/>
  <sheetViews>
    <sheetView showGridLines="0" zoomScaleSheetLayoutView="75" workbookViewId="0" topLeftCell="B19">
      <selection activeCell="B79" sqref="B79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341</v>
      </c>
      <c r="E2" s="5"/>
      <c r="F2" s="4"/>
      <c r="G2" s="6"/>
      <c r="H2" s="7" t="s">
        <v>0</v>
      </c>
      <c r="I2" s="8">
        <f ca="1">TODAY()</f>
        <v>42164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102</v>
      </c>
      <c r="E5" s="13" t="s">
        <v>103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154</v>
      </c>
      <c r="H7" s="18" t="s">
        <v>4</v>
      </c>
      <c r="I7" s="2" t="s">
        <v>345</v>
      </c>
      <c r="J7" s="17"/>
      <c r="K7" s="17"/>
    </row>
    <row r="8" spans="4:11" ht="12.75">
      <c r="D8" s="17" t="s">
        <v>342</v>
      </c>
      <c r="H8" s="18" t="s">
        <v>5</v>
      </c>
      <c r="J8" s="17"/>
      <c r="K8" s="17"/>
    </row>
    <row r="9" spans="3:10" ht="12.75">
      <c r="C9" s="18" t="s">
        <v>344</v>
      </c>
      <c r="D9" s="17" t="s">
        <v>343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153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7">
        <f>ROUND(G34,0)</f>
        <v>0</v>
      </c>
      <c r="J19" s="298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99">
        <f>ROUND(I19*D20/100,0)</f>
        <v>0</v>
      </c>
      <c r="J20" s="300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9">
        <f>ROUND(H34,0)</f>
        <v>0</v>
      </c>
      <c r="J21" s="300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1">
        <f>ROUND(I21*D21/100,0)</f>
        <v>0</v>
      </c>
      <c r="J22" s="302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3">
        <f>SUM(I19:I22)</f>
        <v>0</v>
      </c>
      <c r="J23" s="304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105</v>
      </c>
      <c r="C30" s="53" t="s">
        <v>106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 t="str">
        <f>IF(CelkemObjekty=0,"",F30/CelkemObjekty*100)</f>
        <v/>
      </c>
    </row>
    <row r="31" spans="2:10" ht="12.75">
      <c r="B31" s="60" t="s">
        <v>157</v>
      </c>
      <c r="C31" s="61" t="s">
        <v>158</v>
      </c>
      <c r="D31" s="62"/>
      <c r="E31" s="63"/>
      <c r="F31" s="64">
        <f>G31+H31+I31</f>
        <v>0</v>
      </c>
      <c r="G31" s="65">
        <v>0</v>
      </c>
      <c r="H31" s="66">
        <v>0</v>
      </c>
      <c r="I31" s="66">
        <f>(G31*SazbaDPH1)/100+(H31*SazbaDPH2)/100</f>
        <v>0</v>
      </c>
      <c r="J31" s="59" t="str">
        <f>IF(CelkemObjekty=0,"",F31/CelkemObjekty*100)</f>
        <v/>
      </c>
    </row>
    <row r="32" spans="2:10" ht="12.75">
      <c r="B32" s="60" t="s">
        <v>166</v>
      </c>
      <c r="C32" s="61" t="s">
        <v>167</v>
      </c>
      <c r="D32" s="62"/>
      <c r="E32" s="63"/>
      <c r="F32" s="64">
        <f>G32+H32+I32</f>
        <v>0</v>
      </c>
      <c r="G32" s="65">
        <v>0</v>
      </c>
      <c r="H32" s="66">
        <v>0</v>
      </c>
      <c r="I32" s="66">
        <f>(G32*SazbaDPH1)/100+(H32*SazbaDPH2)/100</f>
        <v>0</v>
      </c>
      <c r="J32" s="59" t="str">
        <f>IF(CelkemObjekty=0,"",F32/CelkemObjekty*100)</f>
        <v/>
      </c>
    </row>
    <row r="33" spans="2:10" ht="12.75">
      <c r="B33" s="60" t="s">
        <v>337</v>
      </c>
      <c r="C33" s="61" t="s">
        <v>338</v>
      </c>
      <c r="D33" s="62"/>
      <c r="E33" s="63"/>
      <c r="F33" s="64">
        <f>G33+H33+I33</f>
        <v>0</v>
      </c>
      <c r="G33" s="65">
        <v>0</v>
      </c>
      <c r="H33" s="66">
        <v>0</v>
      </c>
      <c r="I33" s="66">
        <f>(G33*SazbaDPH1)/100+(H33*SazbaDPH2)/100</f>
        <v>0</v>
      </c>
      <c r="J33" s="59" t="str">
        <f>IF(CelkemObjekty=0,"",F33/CelkemObjekty*100)</f>
        <v/>
      </c>
    </row>
    <row r="34" spans="2:10" ht="17.25" customHeight="1">
      <c r="B34" s="67" t="s">
        <v>19</v>
      </c>
      <c r="C34" s="68"/>
      <c r="D34" s="69"/>
      <c r="E34" s="70"/>
      <c r="F34" s="71">
        <f>SUM(F30:F33)</f>
        <v>0</v>
      </c>
      <c r="G34" s="71">
        <f>SUM(G30:G33)</f>
        <v>0</v>
      </c>
      <c r="H34" s="71">
        <f>SUM(H30:H33)</f>
        <v>0</v>
      </c>
      <c r="I34" s="71">
        <f>SUM(I30:I33)</f>
        <v>0</v>
      </c>
      <c r="J34" s="72" t="str">
        <f>IF(CelkemObjekty=0,"",F34/CelkemObjekty*100)</f>
        <v/>
      </c>
    </row>
    <row r="35" spans="2:11" ht="12.75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9.75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7.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18">
      <c r="B38" s="13" t="s">
        <v>20</v>
      </c>
      <c r="C38" s="45"/>
      <c r="D38" s="45"/>
      <c r="E38" s="45"/>
      <c r="F38" s="45"/>
      <c r="G38" s="45"/>
      <c r="H38" s="45"/>
      <c r="I38" s="45"/>
      <c r="J38" s="45"/>
      <c r="K38" s="73"/>
    </row>
    <row r="39" ht="12.75">
      <c r="K39" s="73"/>
    </row>
    <row r="40" spans="2:10" ht="25.5">
      <c r="B40" s="74" t="s">
        <v>21</v>
      </c>
      <c r="C40" s="75" t="s">
        <v>22</v>
      </c>
      <c r="D40" s="48"/>
      <c r="E40" s="49"/>
      <c r="F40" s="50" t="s">
        <v>17</v>
      </c>
      <c r="G40" s="51" t="str">
        <f>CONCATENATE("Základ DPH ",SazbaDPH1," %")</f>
        <v>Základ DPH 15 %</v>
      </c>
      <c r="H40" s="50" t="str">
        <f>CONCATENATE("Základ DPH ",SazbaDPH2," %")</f>
        <v>Základ DPH 21 %</v>
      </c>
      <c r="I40" s="51" t="s">
        <v>18</v>
      </c>
      <c r="J40" s="50" t="s">
        <v>12</v>
      </c>
    </row>
    <row r="41" spans="2:10" ht="12.75">
      <c r="B41" s="76" t="s">
        <v>105</v>
      </c>
      <c r="C41" s="77" t="s">
        <v>156</v>
      </c>
      <c r="D41" s="54"/>
      <c r="E41" s="55"/>
      <c r="F41" s="56">
        <f>G41+H41+I41</f>
        <v>0</v>
      </c>
      <c r="G41" s="57">
        <v>0</v>
      </c>
      <c r="H41" s="58">
        <v>0</v>
      </c>
      <c r="I41" s="65">
        <f>(G41*SazbaDPH1)/100+(H41*SazbaDPH2)/100</f>
        <v>0</v>
      </c>
      <c r="J41" s="59" t="str">
        <f>IF(CelkemObjekty=0,"",F41/CelkemObjekty*100)</f>
        <v/>
      </c>
    </row>
    <row r="42" spans="2:10" ht="12.75">
      <c r="B42" s="78" t="s">
        <v>157</v>
      </c>
      <c r="C42" s="79" t="s">
        <v>156</v>
      </c>
      <c r="D42" s="62"/>
      <c r="E42" s="63"/>
      <c r="F42" s="64">
        <f>G42+H42+I42</f>
        <v>0</v>
      </c>
      <c r="G42" s="65">
        <v>0</v>
      </c>
      <c r="H42" s="66">
        <v>0</v>
      </c>
      <c r="I42" s="65">
        <f>(G42*SazbaDPH1)/100+(H42*SazbaDPH2)/100</f>
        <v>0</v>
      </c>
      <c r="J42" s="59" t="str">
        <f>IF(CelkemObjekty=0,"",F42/CelkemObjekty*100)</f>
        <v/>
      </c>
    </row>
    <row r="43" spans="2:10" ht="12.75">
      <c r="B43" s="78" t="s">
        <v>166</v>
      </c>
      <c r="C43" s="79" t="s">
        <v>156</v>
      </c>
      <c r="D43" s="62"/>
      <c r="E43" s="63"/>
      <c r="F43" s="64">
        <f>G43+H43+I43</f>
        <v>0</v>
      </c>
      <c r="G43" s="65">
        <v>0</v>
      </c>
      <c r="H43" s="66">
        <v>0</v>
      </c>
      <c r="I43" s="65">
        <f>(G43*SazbaDPH1)/100+(H43*SazbaDPH2)/100</f>
        <v>0</v>
      </c>
      <c r="J43" s="59" t="str">
        <f>IF(CelkemObjekty=0,"",F43/CelkemObjekty*100)</f>
        <v/>
      </c>
    </row>
    <row r="44" spans="2:10" ht="12.75">
      <c r="B44" s="78" t="s">
        <v>337</v>
      </c>
      <c r="C44" s="79" t="s">
        <v>156</v>
      </c>
      <c r="D44" s="62"/>
      <c r="E44" s="63"/>
      <c r="F44" s="64">
        <f>G44+H44+I44</f>
        <v>0</v>
      </c>
      <c r="G44" s="65">
        <v>0</v>
      </c>
      <c r="H44" s="66">
        <v>0</v>
      </c>
      <c r="I44" s="65">
        <f>(G44*SazbaDPH1)/100+(H44*SazbaDPH2)/100</f>
        <v>0</v>
      </c>
      <c r="J44" s="59" t="str">
        <f>IF(CelkemObjekty=0,"",F44/CelkemObjekty*100)</f>
        <v/>
      </c>
    </row>
    <row r="45" spans="2:10" ht="12.75">
      <c r="B45" s="67" t="s">
        <v>19</v>
      </c>
      <c r="C45" s="68"/>
      <c r="D45" s="69"/>
      <c r="E45" s="70"/>
      <c r="F45" s="71">
        <f>SUM(F41:F44)</f>
        <v>0</v>
      </c>
      <c r="G45" s="80">
        <f>SUM(G41:G44)</f>
        <v>0</v>
      </c>
      <c r="H45" s="71">
        <f>SUM(H41:H44)</f>
        <v>0</v>
      </c>
      <c r="I45" s="80">
        <f>SUM(I41:I44)</f>
        <v>0</v>
      </c>
      <c r="J45" s="72" t="str">
        <f>IF(CelkemObjekty=0,"",F45/CelkemObjekty*100)</f>
        <v/>
      </c>
    </row>
    <row r="46" ht="9" customHeight="1"/>
    <row r="47" ht="6" customHeight="1"/>
    <row r="48" ht="3" customHeight="1"/>
    <row r="49" ht="6.75" customHeight="1"/>
    <row r="50" spans="2:10" ht="20.25" customHeight="1">
      <c r="B50" s="13" t="s">
        <v>23</v>
      </c>
      <c r="C50" s="45"/>
      <c r="D50" s="45"/>
      <c r="E50" s="45"/>
      <c r="F50" s="45"/>
      <c r="G50" s="45"/>
      <c r="H50" s="45"/>
      <c r="I50" s="45"/>
      <c r="J50" s="45"/>
    </row>
    <row r="51" ht="9" customHeight="1"/>
    <row r="52" spans="2:10" ht="12.75">
      <c r="B52" s="47" t="s">
        <v>24</v>
      </c>
      <c r="C52" s="48"/>
      <c r="D52" s="48"/>
      <c r="E52" s="50" t="s">
        <v>12</v>
      </c>
      <c r="F52" s="50" t="s">
        <v>25</v>
      </c>
      <c r="G52" s="51" t="s">
        <v>26</v>
      </c>
      <c r="H52" s="50" t="s">
        <v>27</v>
      </c>
      <c r="I52" s="51" t="s">
        <v>28</v>
      </c>
      <c r="J52" s="81" t="s">
        <v>29</v>
      </c>
    </row>
    <row r="53" spans="2:10" ht="12.75">
      <c r="B53" s="52" t="s">
        <v>111</v>
      </c>
      <c r="C53" s="53" t="s">
        <v>112</v>
      </c>
      <c r="D53" s="54"/>
      <c r="E53" s="82" t="str">
        <f aca="true" t="shared" si="0" ref="E53:E62">IF(SUM(SoucetDilu)=0,"",SUM(F53:J53)/SUM(SoucetDilu)*100)</f>
        <v/>
      </c>
      <c r="F53" s="58">
        <v>0</v>
      </c>
      <c r="G53" s="57">
        <v>0</v>
      </c>
      <c r="H53" s="58">
        <v>0</v>
      </c>
      <c r="I53" s="57">
        <v>0</v>
      </c>
      <c r="J53" s="58">
        <v>0</v>
      </c>
    </row>
    <row r="54" spans="2:10" ht="12.75">
      <c r="B54" s="60" t="s">
        <v>138</v>
      </c>
      <c r="C54" s="61" t="s">
        <v>139</v>
      </c>
      <c r="D54" s="62"/>
      <c r="E54" s="83" t="str">
        <f t="shared" si="0"/>
        <v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96</v>
      </c>
      <c r="C55" s="61" t="s">
        <v>97</v>
      </c>
      <c r="D55" s="62"/>
      <c r="E55" s="83" t="str">
        <f t="shared" si="0"/>
        <v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160</v>
      </c>
      <c r="C56" s="61" t="s">
        <v>161</v>
      </c>
      <c r="D56" s="62"/>
      <c r="E56" s="83" t="str">
        <f t="shared" si="0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214</v>
      </c>
      <c r="C57" s="61" t="s">
        <v>215</v>
      </c>
      <c r="D57" s="62"/>
      <c r="E57" s="83" t="str">
        <f t="shared" si="0"/>
        <v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282</v>
      </c>
      <c r="C58" s="61" t="s">
        <v>283</v>
      </c>
      <c r="D58" s="62"/>
      <c r="E58" s="83" t="str">
        <f t="shared" si="0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290</v>
      </c>
      <c r="C59" s="61" t="s">
        <v>291</v>
      </c>
      <c r="D59" s="62"/>
      <c r="E59" s="83" t="str">
        <f t="shared" si="0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310</v>
      </c>
      <c r="C60" s="61" t="s">
        <v>311</v>
      </c>
      <c r="D60" s="62"/>
      <c r="E60" s="83" t="str">
        <f t="shared" si="0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332</v>
      </c>
      <c r="C61" s="61" t="s">
        <v>333</v>
      </c>
      <c r="D61" s="62"/>
      <c r="E61" s="83" t="str">
        <f t="shared" si="0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7" t="s">
        <v>19</v>
      </c>
      <c r="C62" s="68"/>
      <c r="D62" s="69"/>
      <c r="E62" s="84" t="str">
        <f t="shared" si="0"/>
        <v/>
      </c>
      <c r="F62" s="71">
        <f>SUM(F53:F61)</f>
        <v>0</v>
      </c>
      <c r="G62" s="80">
        <f>SUM(G53:G61)</f>
        <v>0</v>
      </c>
      <c r="H62" s="71">
        <f>SUM(H53:H61)</f>
        <v>0</v>
      </c>
      <c r="I62" s="80">
        <f>SUM(I53:I61)</f>
        <v>0</v>
      </c>
      <c r="J62" s="71">
        <f>SUM(J53:J61)</f>
        <v>0</v>
      </c>
    </row>
    <row r="64" ht="2.25" customHeight="1"/>
    <row r="65" ht="1.5" customHeight="1"/>
    <row r="66" ht="0.75" customHeight="1"/>
    <row r="67" ht="0.75" customHeight="1"/>
    <row r="68" ht="0.75" customHeight="1"/>
    <row r="69" spans="2:10" ht="18">
      <c r="B69" s="13" t="s">
        <v>30</v>
      </c>
      <c r="C69" s="45"/>
      <c r="D69" s="45"/>
      <c r="E69" s="45"/>
      <c r="F69" s="45"/>
      <c r="G69" s="45"/>
      <c r="H69" s="45"/>
      <c r="I69" s="45"/>
      <c r="J69" s="45"/>
    </row>
    <row r="71" spans="2:10" ht="12.75">
      <c r="B71" s="47" t="s">
        <v>31</v>
      </c>
      <c r="C71" s="48"/>
      <c r="D71" s="48"/>
      <c r="E71" s="85"/>
      <c r="F71" s="86"/>
      <c r="G71" s="51"/>
      <c r="H71" s="50" t="s">
        <v>17</v>
      </c>
      <c r="I71" s="1"/>
      <c r="J71" s="1"/>
    </row>
    <row r="72" spans="2:10" ht="12.75">
      <c r="B72" s="52"/>
      <c r="C72" s="53"/>
      <c r="D72" s="54"/>
      <c r="E72" s="87"/>
      <c r="F72" s="88"/>
      <c r="G72" s="57"/>
      <c r="H72" s="58">
        <v>0</v>
      </c>
      <c r="I72" s="1"/>
      <c r="J72" s="1"/>
    </row>
    <row r="73" spans="2:10" ht="12.75">
      <c r="B73" s="60"/>
      <c r="C73" s="61"/>
      <c r="D73" s="62"/>
      <c r="E73" s="89"/>
      <c r="F73" s="90"/>
      <c r="G73" s="65"/>
      <c r="H73" s="66">
        <v>0</v>
      </c>
      <c r="I73" s="1"/>
      <c r="J73" s="1"/>
    </row>
    <row r="74" spans="2:10" ht="12.75">
      <c r="B74" s="60"/>
      <c r="C74" s="61"/>
      <c r="D74" s="62"/>
      <c r="E74" s="89"/>
      <c r="F74" s="90"/>
      <c r="G74" s="65"/>
      <c r="H74" s="66">
        <v>0</v>
      </c>
      <c r="I74" s="1"/>
      <c r="J74" s="1"/>
    </row>
    <row r="75" spans="2:10" ht="12.75">
      <c r="B75" s="60"/>
      <c r="C75" s="61"/>
      <c r="D75" s="62"/>
      <c r="E75" s="89"/>
      <c r="F75" s="90"/>
      <c r="G75" s="65"/>
      <c r="H75" s="66">
        <v>0</v>
      </c>
      <c r="I75" s="1"/>
      <c r="J75" s="1"/>
    </row>
    <row r="76" spans="2:10" ht="12.75">
      <c r="B76" s="60"/>
      <c r="C76" s="61"/>
      <c r="D76" s="62"/>
      <c r="E76" s="89"/>
      <c r="F76" s="90"/>
      <c r="G76" s="65"/>
      <c r="H76" s="66">
        <v>0</v>
      </c>
      <c r="I76" s="1"/>
      <c r="J76" s="1"/>
    </row>
    <row r="77" spans="2:10" ht="12.75">
      <c r="B77" s="60"/>
      <c r="C77" s="61"/>
      <c r="D77" s="62"/>
      <c r="E77" s="89"/>
      <c r="F77" s="90"/>
      <c r="G77" s="65"/>
      <c r="H77" s="66">
        <v>0</v>
      </c>
      <c r="I77" s="1"/>
      <c r="J77" s="1"/>
    </row>
    <row r="78" spans="2:10" ht="12.75">
      <c r="B78" s="60"/>
      <c r="C78" s="61"/>
      <c r="D78" s="62"/>
      <c r="E78" s="89"/>
      <c r="F78" s="90"/>
      <c r="G78" s="65"/>
      <c r="H78" s="66">
        <v>0</v>
      </c>
      <c r="I78" s="1"/>
      <c r="J78" s="1"/>
    </row>
    <row r="79" spans="2:10" ht="12.75">
      <c r="B79" s="60"/>
      <c r="C79" s="61"/>
      <c r="D79" s="62"/>
      <c r="E79" s="89"/>
      <c r="F79" s="90"/>
      <c r="G79" s="65"/>
      <c r="H79" s="66">
        <v>0</v>
      </c>
      <c r="I79" s="1"/>
      <c r="J79" s="1"/>
    </row>
    <row r="80" spans="2:10" ht="12.75">
      <c r="B80" s="67" t="s">
        <v>19</v>
      </c>
      <c r="C80" s="68"/>
      <c r="D80" s="69"/>
      <c r="E80" s="91"/>
      <c r="F80" s="92"/>
      <c r="G80" s="80"/>
      <c r="H80" s="71">
        <f>SUM(H72:H79)</f>
        <v>0</v>
      </c>
      <c r="I80" s="1"/>
      <c r="J80" s="1"/>
    </row>
    <row r="81" spans="9:10" ht="12.75">
      <c r="I81" s="1"/>
      <c r="J81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233"/>
  <sheetViews>
    <sheetView showGridLines="0" showZeros="0" tabSelected="1" zoomScaleSheetLayoutView="100" workbookViewId="0" topLeftCell="A1">
      <selection activeCell="C13" sqref="C13:D13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7" t="s">
        <v>101</v>
      </c>
      <c r="B1" s="327"/>
      <c r="C1" s="327"/>
      <c r="D1" s="327"/>
      <c r="E1" s="327"/>
      <c r="F1" s="327"/>
      <c r="G1" s="327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104</v>
      </c>
      <c r="D3" s="236"/>
      <c r="E3" s="237" t="s">
        <v>83</v>
      </c>
      <c r="F3" s="238" t="str">
        <f>'02 0415 Rek'!H1</f>
        <v>04/15</v>
      </c>
      <c r="G3" s="239"/>
    </row>
    <row r="4" spans="1:7" ht="13.5" thickBot="1">
      <c r="A4" s="328" t="s">
        <v>74</v>
      </c>
      <c r="B4" s="319"/>
      <c r="C4" s="192" t="s">
        <v>168</v>
      </c>
      <c r="D4" s="240"/>
      <c r="E4" s="329" t="str">
        <f>'02 0415 Rek'!G2</f>
        <v>Rozpočet projektanta</v>
      </c>
      <c r="F4" s="330"/>
      <c r="G4" s="331"/>
    </row>
    <row r="5" spans="1:7" ht="13.5" thickTop="1">
      <c r="A5" s="241"/>
      <c r="G5" s="243"/>
    </row>
    <row r="6" spans="1:11" ht="27" customHeight="1">
      <c r="A6" s="244" t="s">
        <v>84</v>
      </c>
      <c r="B6" s="245" t="s">
        <v>85</v>
      </c>
      <c r="C6" s="245" t="s">
        <v>86</v>
      </c>
      <c r="D6" s="245" t="s">
        <v>87</v>
      </c>
      <c r="E6" s="246" t="s">
        <v>88</v>
      </c>
      <c r="F6" s="245" t="s">
        <v>89</v>
      </c>
      <c r="G6" s="247" t="s">
        <v>90</v>
      </c>
      <c r="H6" s="248" t="s">
        <v>91</v>
      </c>
      <c r="I6" s="248" t="s">
        <v>92</v>
      </c>
      <c r="J6" s="248" t="s">
        <v>93</v>
      </c>
      <c r="K6" s="248" t="s">
        <v>94</v>
      </c>
    </row>
    <row r="7" spans="1:15" ht="12.75">
      <c r="A7" s="249" t="s">
        <v>95</v>
      </c>
      <c r="B7" s="250" t="s">
        <v>96</v>
      </c>
      <c r="C7" s="251" t="s">
        <v>97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170</v>
      </c>
      <c r="C8" s="262" t="s">
        <v>171</v>
      </c>
      <c r="D8" s="263" t="s">
        <v>172</v>
      </c>
      <c r="E8" s="264">
        <v>96.319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25" t="s">
        <v>173</v>
      </c>
      <c r="D9" s="326"/>
      <c r="E9" s="272">
        <v>13.53</v>
      </c>
      <c r="F9" s="273"/>
      <c r="G9" s="274"/>
      <c r="H9" s="275"/>
      <c r="I9" s="269"/>
      <c r="J9" s="276"/>
      <c r="K9" s="269"/>
      <c r="M9" s="270" t="s">
        <v>173</v>
      </c>
      <c r="O9" s="259"/>
    </row>
    <row r="10" spans="1:15" ht="12.75">
      <c r="A10" s="268"/>
      <c r="B10" s="271"/>
      <c r="C10" s="325" t="s">
        <v>174</v>
      </c>
      <c r="D10" s="326"/>
      <c r="E10" s="272">
        <v>5.004</v>
      </c>
      <c r="F10" s="273"/>
      <c r="G10" s="274"/>
      <c r="H10" s="275"/>
      <c r="I10" s="269"/>
      <c r="J10" s="276"/>
      <c r="K10" s="269"/>
      <c r="M10" s="270" t="s">
        <v>174</v>
      </c>
      <c r="O10" s="259"/>
    </row>
    <row r="11" spans="1:15" ht="12.75">
      <c r="A11" s="268"/>
      <c r="B11" s="271"/>
      <c r="C11" s="325" t="s">
        <v>175</v>
      </c>
      <c r="D11" s="326"/>
      <c r="E11" s="272">
        <v>8.525</v>
      </c>
      <c r="F11" s="273"/>
      <c r="G11" s="274"/>
      <c r="H11" s="275"/>
      <c r="I11" s="269"/>
      <c r="J11" s="276"/>
      <c r="K11" s="269"/>
      <c r="M11" s="270" t="s">
        <v>175</v>
      </c>
      <c r="O11" s="259"/>
    </row>
    <row r="12" spans="1:15" ht="12.75">
      <c r="A12" s="268"/>
      <c r="B12" s="271"/>
      <c r="C12" s="325" t="s">
        <v>176</v>
      </c>
      <c r="D12" s="326"/>
      <c r="E12" s="272">
        <v>3.4736</v>
      </c>
      <c r="F12" s="273"/>
      <c r="G12" s="274"/>
      <c r="H12" s="275"/>
      <c r="I12" s="269"/>
      <c r="J12" s="276"/>
      <c r="K12" s="269"/>
      <c r="M12" s="270" t="s">
        <v>176</v>
      </c>
      <c r="O12" s="259"/>
    </row>
    <row r="13" spans="1:15" ht="12.75">
      <c r="A13" s="268"/>
      <c r="B13" s="271"/>
      <c r="C13" s="332" t="s">
        <v>177</v>
      </c>
      <c r="D13" s="333"/>
      <c r="E13" s="272">
        <v>44.35</v>
      </c>
      <c r="F13" s="273"/>
      <c r="G13" s="274"/>
      <c r="H13" s="275"/>
      <c r="I13" s="269"/>
      <c r="J13" s="276"/>
      <c r="K13" s="269"/>
      <c r="M13" s="270" t="s">
        <v>177</v>
      </c>
      <c r="O13" s="259"/>
    </row>
    <row r="14" spans="1:15" ht="12.75">
      <c r="A14" s="268"/>
      <c r="B14" s="271"/>
      <c r="C14" s="325" t="s">
        <v>178</v>
      </c>
      <c r="D14" s="326"/>
      <c r="E14" s="272">
        <v>21.4365</v>
      </c>
      <c r="F14" s="273"/>
      <c r="G14" s="274"/>
      <c r="H14" s="275"/>
      <c r="I14" s="269"/>
      <c r="J14" s="276"/>
      <c r="K14" s="269"/>
      <c r="M14" s="270" t="s">
        <v>178</v>
      </c>
      <c r="O14" s="259"/>
    </row>
    <row r="15" spans="1:80" ht="12.75">
      <c r="A15" s="260">
        <v>2</v>
      </c>
      <c r="B15" s="261" t="s">
        <v>179</v>
      </c>
      <c r="C15" s="262" t="s">
        <v>180</v>
      </c>
      <c r="D15" s="263" t="s">
        <v>172</v>
      </c>
      <c r="E15" s="264">
        <v>96.319</v>
      </c>
      <c r="F15" s="264">
        <v>0</v>
      </c>
      <c r="G15" s="265">
        <f>E15*F15</f>
        <v>0</v>
      </c>
      <c r="H15" s="266">
        <v>0</v>
      </c>
      <c r="I15" s="267">
        <f>E15*H15</f>
        <v>0</v>
      </c>
      <c r="J15" s="266">
        <v>0</v>
      </c>
      <c r="K15" s="267">
        <f>E15*J15</f>
        <v>0</v>
      </c>
      <c r="O15" s="259">
        <v>2</v>
      </c>
      <c r="AA15" s="232">
        <v>1</v>
      </c>
      <c r="AB15" s="232">
        <v>1</v>
      </c>
      <c r="AC15" s="232">
        <v>1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</v>
      </c>
      <c r="CB15" s="259">
        <v>1</v>
      </c>
    </row>
    <row r="16" spans="1:80" ht="12.75">
      <c r="A16" s="260">
        <v>3</v>
      </c>
      <c r="B16" s="261" t="s">
        <v>181</v>
      </c>
      <c r="C16" s="262" t="s">
        <v>182</v>
      </c>
      <c r="D16" s="263" t="s">
        <v>172</v>
      </c>
      <c r="E16" s="264">
        <v>2.282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15" ht="12.75">
      <c r="A17" s="268"/>
      <c r="B17" s="271"/>
      <c r="C17" s="325" t="s">
        <v>183</v>
      </c>
      <c r="D17" s="326"/>
      <c r="E17" s="272">
        <v>0</v>
      </c>
      <c r="F17" s="273"/>
      <c r="G17" s="274"/>
      <c r="H17" s="275"/>
      <c r="I17" s="269"/>
      <c r="J17" s="276"/>
      <c r="K17" s="269"/>
      <c r="M17" s="270" t="s">
        <v>183</v>
      </c>
      <c r="O17" s="259"/>
    </row>
    <row r="18" spans="1:15" ht="12.75">
      <c r="A18" s="268"/>
      <c r="B18" s="271"/>
      <c r="C18" s="325" t="s">
        <v>184</v>
      </c>
      <c r="D18" s="326"/>
      <c r="E18" s="272">
        <v>1.17</v>
      </c>
      <c r="F18" s="273"/>
      <c r="G18" s="274"/>
      <c r="H18" s="275"/>
      <c r="I18" s="269"/>
      <c r="J18" s="276"/>
      <c r="K18" s="269"/>
      <c r="M18" s="270" t="s">
        <v>184</v>
      </c>
      <c r="O18" s="259"/>
    </row>
    <row r="19" spans="1:15" ht="12.75">
      <c r="A19" s="268"/>
      <c r="B19" s="271"/>
      <c r="C19" s="325" t="s">
        <v>185</v>
      </c>
      <c r="D19" s="326"/>
      <c r="E19" s="272">
        <v>0.6</v>
      </c>
      <c r="F19" s="273"/>
      <c r="G19" s="274"/>
      <c r="H19" s="275"/>
      <c r="I19" s="269"/>
      <c r="J19" s="276"/>
      <c r="K19" s="269"/>
      <c r="M19" s="270" t="s">
        <v>185</v>
      </c>
      <c r="O19" s="259"/>
    </row>
    <row r="20" spans="1:15" ht="12.75">
      <c r="A20" s="268"/>
      <c r="B20" s="271"/>
      <c r="C20" s="325" t="s">
        <v>186</v>
      </c>
      <c r="D20" s="326"/>
      <c r="E20" s="272">
        <v>0.384</v>
      </c>
      <c r="F20" s="273"/>
      <c r="G20" s="274"/>
      <c r="H20" s="275"/>
      <c r="I20" s="269"/>
      <c r="J20" s="276"/>
      <c r="K20" s="269"/>
      <c r="M20" s="270" t="s">
        <v>186</v>
      </c>
      <c r="O20" s="259"/>
    </row>
    <row r="21" spans="1:15" ht="12.75">
      <c r="A21" s="268"/>
      <c r="B21" s="271"/>
      <c r="C21" s="325" t="s">
        <v>187</v>
      </c>
      <c r="D21" s="326"/>
      <c r="E21" s="272">
        <v>0.128</v>
      </c>
      <c r="F21" s="273"/>
      <c r="G21" s="274"/>
      <c r="H21" s="275"/>
      <c r="I21" s="269"/>
      <c r="J21" s="276"/>
      <c r="K21" s="269"/>
      <c r="M21" s="270" t="s">
        <v>187</v>
      </c>
      <c r="O21" s="259"/>
    </row>
    <row r="22" spans="1:80" ht="22.5">
      <c r="A22" s="260">
        <v>4</v>
      </c>
      <c r="B22" s="261" t="s">
        <v>188</v>
      </c>
      <c r="C22" s="262" t="s">
        <v>189</v>
      </c>
      <c r="D22" s="263" t="s">
        <v>172</v>
      </c>
      <c r="E22" s="264">
        <v>2.282</v>
      </c>
      <c r="F22" s="264">
        <v>0</v>
      </c>
      <c r="G22" s="265">
        <f aca="true" t="shared" si="0" ref="G22:G27">E22*F22</f>
        <v>0</v>
      </c>
      <c r="H22" s="266">
        <v>0</v>
      </c>
      <c r="I22" s="267">
        <f aca="true" t="shared" si="1" ref="I22:I27">E22*H22</f>
        <v>0</v>
      </c>
      <c r="J22" s="266">
        <v>0</v>
      </c>
      <c r="K22" s="267">
        <f aca="true" t="shared" si="2" ref="K22:K27"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 aca="true" t="shared" si="3" ref="BA22:BA27">IF(AZ22=1,G22,0)</f>
        <v>0</v>
      </c>
      <c r="BB22" s="232">
        <f aca="true" t="shared" si="4" ref="BB22:BB27">IF(AZ22=2,G22,0)</f>
        <v>0</v>
      </c>
      <c r="BC22" s="232">
        <f aca="true" t="shared" si="5" ref="BC22:BC27">IF(AZ22=3,G22,0)</f>
        <v>0</v>
      </c>
      <c r="BD22" s="232">
        <f aca="true" t="shared" si="6" ref="BD22:BD27">IF(AZ22=4,G22,0)</f>
        <v>0</v>
      </c>
      <c r="BE22" s="232">
        <f aca="true" t="shared" si="7" ref="BE22:BE27">IF(AZ22=5,G22,0)</f>
        <v>0</v>
      </c>
      <c r="CA22" s="259">
        <v>1</v>
      </c>
      <c r="CB22" s="259">
        <v>1</v>
      </c>
    </row>
    <row r="23" spans="1:80" ht="12.75">
      <c r="A23" s="260">
        <v>5</v>
      </c>
      <c r="B23" s="261" t="s">
        <v>190</v>
      </c>
      <c r="C23" s="262" t="s">
        <v>191</v>
      </c>
      <c r="D23" s="263" t="s">
        <v>172</v>
      </c>
      <c r="E23" s="264">
        <v>2.282</v>
      </c>
      <c r="F23" s="264">
        <v>0</v>
      </c>
      <c r="G23" s="265">
        <f t="shared" si="0"/>
        <v>0</v>
      </c>
      <c r="H23" s="266">
        <v>0</v>
      </c>
      <c r="I23" s="267">
        <f t="shared" si="1"/>
        <v>0</v>
      </c>
      <c r="J23" s="266">
        <v>0</v>
      </c>
      <c r="K23" s="267">
        <f t="shared" si="2"/>
        <v>0</v>
      </c>
      <c r="O23" s="259">
        <v>2</v>
      </c>
      <c r="AA23" s="232">
        <v>1</v>
      </c>
      <c r="AB23" s="232">
        <v>1</v>
      </c>
      <c r="AC23" s="232">
        <v>1</v>
      </c>
      <c r="AZ23" s="232">
        <v>1</v>
      </c>
      <c r="BA23" s="232">
        <f t="shared" si="3"/>
        <v>0</v>
      </c>
      <c r="BB23" s="232">
        <f t="shared" si="4"/>
        <v>0</v>
      </c>
      <c r="BC23" s="232">
        <f t="shared" si="5"/>
        <v>0</v>
      </c>
      <c r="BD23" s="232">
        <f t="shared" si="6"/>
        <v>0</v>
      </c>
      <c r="BE23" s="232">
        <f t="shared" si="7"/>
        <v>0</v>
      </c>
      <c r="CA23" s="259">
        <v>1</v>
      </c>
      <c r="CB23" s="259">
        <v>1</v>
      </c>
    </row>
    <row r="24" spans="1:80" ht="12.75">
      <c r="A24" s="260">
        <v>6</v>
      </c>
      <c r="B24" s="261" t="s">
        <v>192</v>
      </c>
      <c r="C24" s="262" t="s">
        <v>193</v>
      </c>
      <c r="D24" s="263" t="s">
        <v>172</v>
      </c>
      <c r="E24" s="264">
        <v>96.319</v>
      </c>
      <c r="F24" s="264">
        <v>0</v>
      </c>
      <c r="G24" s="265">
        <f t="shared" si="0"/>
        <v>0</v>
      </c>
      <c r="H24" s="266">
        <v>0</v>
      </c>
      <c r="I24" s="267">
        <f t="shared" si="1"/>
        <v>0</v>
      </c>
      <c r="J24" s="266">
        <v>0</v>
      </c>
      <c r="K24" s="267">
        <f t="shared" si="2"/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 t="shared" si="3"/>
        <v>0</v>
      </c>
      <c r="BB24" s="232">
        <f t="shared" si="4"/>
        <v>0</v>
      </c>
      <c r="BC24" s="232">
        <f t="shared" si="5"/>
        <v>0</v>
      </c>
      <c r="BD24" s="232">
        <f t="shared" si="6"/>
        <v>0</v>
      </c>
      <c r="BE24" s="232">
        <f t="shared" si="7"/>
        <v>0</v>
      </c>
      <c r="CA24" s="259">
        <v>1</v>
      </c>
      <c r="CB24" s="259">
        <v>1</v>
      </c>
    </row>
    <row r="25" spans="1:80" ht="12.75">
      <c r="A25" s="260">
        <v>7</v>
      </c>
      <c r="B25" s="261" t="s">
        <v>194</v>
      </c>
      <c r="C25" s="262" t="s">
        <v>195</v>
      </c>
      <c r="D25" s="263" t="s">
        <v>172</v>
      </c>
      <c r="E25" s="264">
        <v>96.319</v>
      </c>
      <c r="F25" s="264">
        <v>0</v>
      </c>
      <c r="G25" s="265">
        <f t="shared" si="0"/>
        <v>0</v>
      </c>
      <c r="H25" s="266">
        <v>0</v>
      </c>
      <c r="I25" s="267">
        <f t="shared" si="1"/>
        <v>0</v>
      </c>
      <c r="J25" s="266">
        <v>0</v>
      </c>
      <c r="K25" s="267">
        <f t="shared" si="2"/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 t="shared" si="3"/>
        <v>0</v>
      </c>
      <c r="BB25" s="232">
        <f t="shared" si="4"/>
        <v>0</v>
      </c>
      <c r="BC25" s="232">
        <f t="shared" si="5"/>
        <v>0</v>
      </c>
      <c r="BD25" s="232">
        <f t="shared" si="6"/>
        <v>0</v>
      </c>
      <c r="BE25" s="232">
        <f t="shared" si="7"/>
        <v>0</v>
      </c>
      <c r="CA25" s="259">
        <v>1</v>
      </c>
      <c r="CB25" s="259">
        <v>1</v>
      </c>
    </row>
    <row r="26" spans="1:80" ht="12.75">
      <c r="A26" s="260">
        <v>8</v>
      </c>
      <c r="B26" s="261" t="s">
        <v>196</v>
      </c>
      <c r="C26" s="262" t="s">
        <v>197</v>
      </c>
      <c r="D26" s="263" t="s">
        <v>172</v>
      </c>
      <c r="E26" s="264">
        <v>2.282</v>
      </c>
      <c r="F26" s="264">
        <v>0</v>
      </c>
      <c r="G26" s="265">
        <f t="shared" si="0"/>
        <v>0</v>
      </c>
      <c r="H26" s="266">
        <v>0</v>
      </c>
      <c r="I26" s="267">
        <f t="shared" si="1"/>
        <v>0</v>
      </c>
      <c r="J26" s="266">
        <v>0</v>
      </c>
      <c r="K26" s="267">
        <f t="shared" si="2"/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 t="shared" si="3"/>
        <v>0</v>
      </c>
      <c r="BB26" s="232">
        <f t="shared" si="4"/>
        <v>0</v>
      </c>
      <c r="BC26" s="232">
        <f t="shared" si="5"/>
        <v>0</v>
      </c>
      <c r="BD26" s="232">
        <f t="shared" si="6"/>
        <v>0</v>
      </c>
      <c r="BE26" s="232">
        <f t="shared" si="7"/>
        <v>0</v>
      </c>
      <c r="CA26" s="259">
        <v>1</v>
      </c>
      <c r="CB26" s="259">
        <v>1</v>
      </c>
    </row>
    <row r="27" spans="1:80" ht="12.75">
      <c r="A27" s="260">
        <v>9</v>
      </c>
      <c r="B27" s="261" t="s">
        <v>198</v>
      </c>
      <c r="C27" s="262" t="s">
        <v>199</v>
      </c>
      <c r="D27" s="263" t="s">
        <v>200</v>
      </c>
      <c r="E27" s="264">
        <v>250</v>
      </c>
      <c r="F27" s="264">
        <v>0</v>
      </c>
      <c r="G27" s="265">
        <f t="shared" si="0"/>
        <v>0</v>
      </c>
      <c r="H27" s="266">
        <v>0</v>
      </c>
      <c r="I27" s="267">
        <f t="shared" si="1"/>
        <v>0</v>
      </c>
      <c r="J27" s="266">
        <v>0</v>
      </c>
      <c r="K27" s="267">
        <f t="shared" si="2"/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 t="shared" si="3"/>
        <v>0</v>
      </c>
      <c r="BB27" s="232">
        <f t="shared" si="4"/>
        <v>0</v>
      </c>
      <c r="BC27" s="232">
        <f t="shared" si="5"/>
        <v>0</v>
      </c>
      <c r="BD27" s="232">
        <f t="shared" si="6"/>
        <v>0</v>
      </c>
      <c r="BE27" s="232">
        <f t="shared" si="7"/>
        <v>0</v>
      </c>
      <c r="CA27" s="259">
        <v>1</v>
      </c>
      <c r="CB27" s="259">
        <v>1</v>
      </c>
    </row>
    <row r="28" spans="1:15" ht="12.75">
      <c r="A28" s="268"/>
      <c r="B28" s="271"/>
      <c r="C28" s="325" t="s">
        <v>201</v>
      </c>
      <c r="D28" s="326"/>
      <c r="E28" s="272">
        <v>45.1</v>
      </c>
      <c r="F28" s="273"/>
      <c r="G28" s="274"/>
      <c r="H28" s="275"/>
      <c r="I28" s="269"/>
      <c r="J28" s="276"/>
      <c r="K28" s="269"/>
      <c r="M28" s="270" t="s">
        <v>201</v>
      </c>
      <c r="O28" s="259"/>
    </row>
    <row r="29" spans="1:15" ht="12.75">
      <c r="A29" s="268"/>
      <c r="B29" s="271"/>
      <c r="C29" s="325" t="s">
        <v>202</v>
      </c>
      <c r="D29" s="326"/>
      <c r="E29" s="272">
        <v>27.5</v>
      </c>
      <c r="F29" s="273"/>
      <c r="G29" s="274"/>
      <c r="H29" s="275"/>
      <c r="I29" s="269"/>
      <c r="J29" s="276"/>
      <c r="K29" s="269"/>
      <c r="M29" s="270" t="s">
        <v>202</v>
      </c>
      <c r="O29" s="259"/>
    </row>
    <row r="30" spans="1:15" ht="12.75">
      <c r="A30" s="268"/>
      <c r="B30" s="271"/>
      <c r="C30" s="325" t="s">
        <v>203</v>
      </c>
      <c r="D30" s="326"/>
      <c r="E30" s="272">
        <v>177.4</v>
      </c>
      <c r="F30" s="273"/>
      <c r="G30" s="274"/>
      <c r="H30" s="275"/>
      <c r="I30" s="269"/>
      <c r="J30" s="276"/>
      <c r="K30" s="269"/>
      <c r="M30" s="270" t="s">
        <v>203</v>
      </c>
      <c r="O30" s="259"/>
    </row>
    <row r="31" spans="1:80" ht="12.75">
      <c r="A31" s="260">
        <v>10</v>
      </c>
      <c r="B31" s="261" t="s">
        <v>204</v>
      </c>
      <c r="C31" s="262" t="s">
        <v>205</v>
      </c>
      <c r="D31" s="263" t="s">
        <v>206</v>
      </c>
      <c r="E31" s="264">
        <v>158.9263</v>
      </c>
      <c r="F31" s="264">
        <v>0</v>
      </c>
      <c r="G31" s="265">
        <f>E31*F31</f>
        <v>0</v>
      </c>
      <c r="H31" s="266">
        <v>0</v>
      </c>
      <c r="I31" s="267">
        <f>E31*H31</f>
        <v>0</v>
      </c>
      <c r="J31" s="266">
        <v>0</v>
      </c>
      <c r="K31" s="267">
        <f>E31*J31</f>
        <v>0</v>
      </c>
      <c r="O31" s="259">
        <v>2</v>
      </c>
      <c r="AA31" s="232">
        <v>1</v>
      </c>
      <c r="AB31" s="232">
        <v>1</v>
      </c>
      <c r="AC31" s="232">
        <v>1</v>
      </c>
      <c r="AZ31" s="232">
        <v>1</v>
      </c>
      <c r="BA31" s="232">
        <f>IF(AZ31=1,G31,0)</f>
        <v>0</v>
      </c>
      <c r="BB31" s="232">
        <f>IF(AZ31=2,G31,0)</f>
        <v>0</v>
      </c>
      <c r="BC31" s="232">
        <f>IF(AZ31=3,G31,0)</f>
        <v>0</v>
      </c>
      <c r="BD31" s="232">
        <f>IF(AZ31=4,G31,0)</f>
        <v>0</v>
      </c>
      <c r="BE31" s="232">
        <f>IF(AZ31=5,G31,0)</f>
        <v>0</v>
      </c>
      <c r="CA31" s="259">
        <v>1</v>
      </c>
      <c r="CB31" s="259">
        <v>1</v>
      </c>
    </row>
    <row r="32" spans="1:15" ht="12.75">
      <c r="A32" s="268"/>
      <c r="B32" s="271"/>
      <c r="C32" s="325" t="s">
        <v>207</v>
      </c>
      <c r="D32" s="326"/>
      <c r="E32" s="272">
        <v>158.9263</v>
      </c>
      <c r="F32" s="273"/>
      <c r="G32" s="274"/>
      <c r="H32" s="275"/>
      <c r="I32" s="269"/>
      <c r="J32" s="276"/>
      <c r="K32" s="269"/>
      <c r="M32" s="270" t="s">
        <v>207</v>
      </c>
      <c r="O32" s="259"/>
    </row>
    <row r="33" spans="1:80" ht="22.5">
      <c r="A33" s="260">
        <v>11</v>
      </c>
      <c r="B33" s="261" t="s">
        <v>208</v>
      </c>
      <c r="C33" s="262" t="s">
        <v>209</v>
      </c>
      <c r="D33" s="263" t="s">
        <v>200</v>
      </c>
      <c r="E33" s="264">
        <v>180</v>
      </c>
      <c r="F33" s="264">
        <v>0</v>
      </c>
      <c r="G33" s="265">
        <f>E33*F33</f>
        <v>0</v>
      </c>
      <c r="H33" s="266">
        <v>3E-05</v>
      </c>
      <c r="I33" s="267">
        <f>E33*H33</f>
        <v>0.0054</v>
      </c>
      <c r="J33" s="266">
        <v>0</v>
      </c>
      <c r="K33" s="267">
        <f>E33*J33</f>
        <v>0</v>
      </c>
      <c r="O33" s="259">
        <v>2</v>
      </c>
      <c r="AA33" s="232">
        <v>2</v>
      </c>
      <c r="AB33" s="232">
        <v>1</v>
      </c>
      <c r="AC33" s="232">
        <v>1</v>
      </c>
      <c r="AZ33" s="232">
        <v>1</v>
      </c>
      <c r="BA33" s="232">
        <f>IF(AZ33=1,G33,0)</f>
        <v>0</v>
      </c>
      <c r="BB33" s="232">
        <f>IF(AZ33=2,G33,0)</f>
        <v>0</v>
      </c>
      <c r="BC33" s="232">
        <f>IF(AZ33=3,G33,0)</f>
        <v>0</v>
      </c>
      <c r="BD33" s="232">
        <f>IF(AZ33=4,G33,0)</f>
        <v>0</v>
      </c>
      <c r="BE33" s="232">
        <f>IF(AZ33=5,G33,0)</f>
        <v>0</v>
      </c>
      <c r="CA33" s="259">
        <v>2</v>
      </c>
      <c r="CB33" s="259">
        <v>1</v>
      </c>
    </row>
    <row r="34" spans="1:15" ht="12.75">
      <c r="A34" s="268"/>
      <c r="B34" s="271"/>
      <c r="C34" s="325" t="s">
        <v>210</v>
      </c>
      <c r="D34" s="326"/>
      <c r="E34" s="272">
        <v>180</v>
      </c>
      <c r="F34" s="273"/>
      <c r="G34" s="274"/>
      <c r="H34" s="275"/>
      <c r="I34" s="269"/>
      <c r="J34" s="276"/>
      <c r="K34" s="269"/>
      <c r="M34" s="270" t="s">
        <v>210</v>
      </c>
      <c r="O34" s="259"/>
    </row>
    <row r="35" spans="1:80" ht="22.5">
      <c r="A35" s="260">
        <v>12</v>
      </c>
      <c r="B35" s="261" t="s">
        <v>208</v>
      </c>
      <c r="C35" s="262" t="s">
        <v>209</v>
      </c>
      <c r="D35" s="263" t="s">
        <v>200</v>
      </c>
      <c r="E35" s="264">
        <v>272.3</v>
      </c>
      <c r="F35" s="264">
        <v>0</v>
      </c>
      <c r="G35" s="265">
        <f>E35*F35</f>
        <v>0</v>
      </c>
      <c r="H35" s="266">
        <v>3E-05</v>
      </c>
      <c r="I35" s="267">
        <f>E35*H35</f>
        <v>0.008169000000000001</v>
      </c>
      <c r="J35" s="266">
        <v>0</v>
      </c>
      <c r="K35" s="267">
        <f>E35*J35</f>
        <v>0</v>
      </c>
      <c r="O35" s="259">
        <v>2</v>
      </c>
      <c r="AA35" s="232">
        <v>2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2</v>
      </c>
      <c r="CB35" s="259">
        <v>1</v>
      </c>
    </row>
    <row r="36" spans="1:15" ht="12.75">
      <c r="A36" s="268"/>
      <c r="B36" s="271"/>
      <c r="C36" s="325" t="s">
        <v>211</v>
      </c>
      <c r="D36" s="326"/>
      <c r="E36" s="272">
        <v>55.6</v>
      </c>
      <c r="F36" s="273"/>
      <c r="G36" s="274"/>
      <c r="H36" s="275"/>
      <c r="I36" s="269"/>
      <c r="J36" s="276"/>
      <c r="K36" s="269"/>
      <c r="M36" s="270" t="s">
        <v>211</v>
      </c>
      <c r="O36" s="259"/>
    </row>
    <row r="37" spans="1:15" ht="12.75">
      <c r="A37" s="268"/>
      <c r="B37" s="271"/>
      <c r="C37" s="325" t="s">
        <v>212</v>
      </c>
      <c r="D37" s="326"/>
      <c r="E37" s="272">
        <v>18.5</v>
      </c>
      <c r="F37" s="273"/>
      <c r="G37" s="274"/>
      <c r="H37" s="275"/>
      <c r="I37" s="269"/>
      <c r="J37" s="276"/>
      <c r="K37" s="269"/>
      <c r="M37" s="270" t="s">
        <v>212</v>
      </c>
      <c r="O37" s="259"/>
    </row>
    <row r="38" spans="1:15" ht="12.75">
      <c r="A38" s="268"/>
      <c r="B38" s="271"/>
      <c r="C38" s="325" t="s">
        <v>213</v>
      </c>
      <c r="D38" s="326"/>
      <c r="E38" s="272">
        <v>198.2</v>
      </c>
      <c r="F38" s="273"/>
      <c r="G38" s="274"/>
      <c r="H38" s="275"/>
      <c r="I38" s="269"/>
      <c r="J38" s="276"/>
      <c r="K38" s="269"/>
      <c r="M38" s="270" t="s">
        <v>213</v>
      </c>
      <c r="O38" s="259"/>
    </row>
    <row r="39" spans="1:57" ht="12.75">
      <c r="A39" s="277"/>
      <c r="B39" s="278" t="s">
        <v>99</v>
      </c>
      <c r="C39" s="279" t="s">
        <v>169</v>
      </c>
      <c r="D39" s="280"/>
      <c r="E39" s="281"/>
      <c r="F39" s="282"/>
      <c r="G39" s="283">
        <f>SUM(G7:G38)</f>
        <v>0</v>
      </c>
      <c r="H39" s="284"/>
      <c r="I39" s="285">
        <f>SUM(I7:I38)</f>
        <v>0.013569000000000001</v>
      </c>
      <c r="J39" s="284"/>
      <c r="K39" s="285">
        <f>SUM(K7:K38)</f>
        <v>0</v>
      </c>
      <c r="O39" s="259">
        <v>4</v>
      </c>
      <c r="BA39" s="286">
        <f>SUM(BA7:BA38)</f>
        <v>0</v>
      </c>
      <c r="BB39" s="286">
        <f>SUM(BB7:BB38)</f>
        <v>0</v>
      </c>
      <c r="BC39" s="286">
        <f>SUM(BC7:BC38)</f>
        <v>0</v>
      </c>
      <c r="BD39" s="286">
        <f>SUM(BD7:BD38)</f>
        <v>0</v>
      </c>
      <c r="BE39" s="286">
        <f>SUM(BE7:BE38)</f>
        <v>0</v>
      </c>
    </row>
    <row r="40" spans="1:15" ht="12.75">
      <c r="A40" s="249" t="s">
        <v>95</v>
      </c>
      <c r="B40" s="250" t="s">
        <v>214</v>
      </c>
      <c r="C40" s="251" t="s">
        <v>215</v>
      </c>
      <c r="D40" s="252"/>
      <c r="E40" s="253"/>
      <c r="F40" s="253"/>
      <c r="G40" s="254"/>
      <c r="H40" s="255"/>
      <c r="I40" s="256"/>
      <c r="J40" s="257"/>
      <c r="K40" s="258"/>
      <c r="O40" s="259">
        <v>1</v>
      </c>
    </row>
    <row r="41" spans="1:80" ht="12.75">
      <c r="A41" s="260">
        <v>13</v>
      </c>
      <c r="B41" s="261" t="s">
        <v>163</v>
      </c>
      <c r="C41" s="262" t="s">
        <v>217</v>
      </c>
      <c r="D41" s="263" t="s">
        <v>98</v>
      </c>
      <c r="E41" s="264">
        <v>9</v>
      </c>
      <c r="F41" s="264">
        <v>0</v>
      </c>
      <c r="G41" s="265">
        <f>E41*F41</f>
        <v>0</v>
      </c>
      <c r="H41" s="266">
        <v>0</v>
      </c>
      <c r="I41" s="267">
        <f>E41*H41</f>
        <v>0</v>
      </c>
      <c r="J41" s="266"/>
      <c r="K41" s="267">
        <f>E41*J41</f>
        <v>0</v>
      </c>
      <c r="O41" s="259">
        <v>2</v>
      </c>
      <c r="AA41" s="232">
        <v>11</v>
      </c>
      <c r="AB41" s="232">
        <v>3</v>
      </c>
      <c r="AC41" s="232">
        <v>36</v>
      </c>
      <c r="AZ41" s="232">
        <v>1</v>
      </c>
      <c r="BA41" s="232">
        <f>IF(AZ41=1,G41,0)</f>
        <v>0</v>
      </c>
      <c r="BB41" s="232">
        <f>IF(AZ41=2,G41,0)</f>
        <v>0</v>
      </c>
      <c r="BC41" s="232">
        <f>IF(AZ41=3,G41,0)</f>
        <v>0</v>
      </c>
      <c r="BD41" s="232">
        <f>IF(AZ41=4,G41,0)</f>
        <v>0</v>
      </c>
      <c r="BE41" s="232">
        <f>IF(AZ41=5,G41,0)</f>
        <v>0</v>
      </c>
      <c r="CA41" s="259">
        <v>11</v>
      </c>
      <c r="CB41" s="259">
        <v>3</v>
      </c>
    </row>
    <row r="42" spans="1:15" ht="12.75">
      <c r="A42" s="268"/>
      <c r="B42" s="271"/>
      <c r="C42" s="325" t="s">
        <v>218</v>
      </c>
      <c r="D42" s="326"/>
      <c r="E42" s="272">
        <v>4</v>
      </c>
      <c r="F42" s="273"/>
      <c r="G42" s="274"/>
      <c r="H42" s="275"/>
      <c r="I42" s="269"/>
      <c r="J42" s="276"/>
      <c r="K42" s="269"/>
      <c r="M42" s="270" t="s">
        <v>218</v>
      </c>
      <c r="O42" s="259"/>
    </row>
    <row r="43" spans="1:15" ht="12.75">
      <c r="A43" s="268"/>
      <c r="B43" s="271"/>
      <c r="C43" s="325" t="s">
        <v>219</v>
      </c>
      <c r="D43" s="326"/>
      <c r="E43" s="272">
        <v>5</v>
      </c>
      <c r="F43" s="273"/>
      <c r="G43" s="274"/>
      <c r="H43" s="275"/>
      <c r="I43" s="269"/>
      <c r="J43" s="276"/>
      <c r="K43" s="269"/>
      <c r="M43" s="270" t="s">
        <v>219</v>
      </c>
      <c r="O43" s="259"/>
    </row>
    <row r="44" spans="1:15" ht="22.5">
      <c r="A44" s="268"/>
      <c r="B44" s="271"/>
      <c r="C44" s="325" t="s">
        <v>220</v>
      </c>
      <c r="D44" s="326"/>
      <c r="E44" s="272">
        <v>0</v>
      </c>
      <c r="F44" s="273"/>
      <c r="G44" s="274"/>
      <c r="H44" s="275"/>
      <c r="I44" s="269"/>
      <c r="J44" s="276"/>
      <c r="K44" s="269"/>
      <c r="M44" s="270" t="s">
        <v>220</v>
      </c>
      <c r="O44" s="259"/>
    </row>
    <row r="45" spans="1:15" ht="12.75">
      <c r="A45" s="268"/>
      <c r="B45" s="271"/>
      <c r="C45" s="325" t="s">
        <v>221</v>
      </c>
      <c r="D45" s="326"/>
      <c r="E45" s="272">
        <v>0</v>
      </c>
      <c r="F45" s="273"/>
      <c r="G45" s="274"/>
      <c r="H45" s="275"/>
      <c r="I45" s="269"/>
      <c r="J45" s="276"/>
      <c r="K45" s="269"/>
      <c r="M45" s="270" t="s">
        <v>221</v>
      </c>
      <c r="O45" s="259"/>
    </row>
    <row r="46" spans="1:15" ht="22.5">
      <c r="A46" s="268"/>
      <c r="B46" s="271"/>
      <c r="C46" s="325" t="s">
        <v>222</v>
      </c>
      <c r="D46" s="326"/>
      <c r="E46" s="272">
        <v>0</v>
      </c>
      <c r="F46" s="273"/>
      <c r="G46" s="274"/>
      <c r="H46" s="275"/>
      <c r="I46" s="269"/>
      <c r="J46" s="276"/>
      <c r="K46" s="269"/>
      <c r="M46" s="270" t="s">
        <v>222</v>
      </c>
      <c r="O46" s="259"/>
    </row>
    <row r="47" spans="1:15" ht="22.5">
      <c r="A47" s="268"/>
      <c r="B47" s="271"/>
      <c r="C47" s="325" t="s">
        <v>223</v>
      </c>
      <c r="D47" s="326"/>
      <c r="E47" s="272">
        <v>0</v>
      </c>
      <c r="F47" s="273"/>
      <c r="G47" s="274"/>
      <c r="H47" s="275"/>
      <c r="I47" s="269"/>
      <c r="J47" s="276"/>
      <c r="K47" s="269"/>
      <c r="M47" s="270" t="s">
        <v>223</v>
      </c>
      <c r="O47" s="259"/>
    </row>
    <row r="48" spans="1:15" ht="22.5">
      <c r="A48" s="268"/>
      <c r="B48" s="271"/>
      <c r="C48" s="325" t="s">
        <v>224</v>
      </c>
      <c r="D48" s="326"/>
      <c r="E48" s="272">
        <v>0</v>
      </c>
      <c r="F48" s="273"/>
      <c r="G48" s="274"/>
      <c r="H48" s="275"/>
      <c r="I48" s="269"/>
      <c r="J48" s="276"/>
      <c r="K48" s="269"/>
      <c r="M48" s="270" t="s">
        <v>224</v>
      </c>
      <c r="O48" s="259"/>
    </row>
    <row r="49" spans="1:15" ht="22.5">
      <c r="A49" s="268"/>
      <c r="B49" s="271"/>
      <c r="C49" s="325" t="s">
        <v>225</v>
      </c>
      <c r="D49" s="326"/>
      <c r="E49" s="272">
        <v>0</v>
      </c>
      <c r="F49" s="273"/>
      <c r="G49" s="274"/>
      <c r="H49" s="275"/>
      <c r="I49" s="269"/>
      <c r="J49" s="276"/>
      <c r="K49" s="269"/>
      <c r="M49" s="270" t="s">
        <v>225</v>
      </c>
      <c r="O49" s="259"/>
    </row>
    <row r="50" spans="1:15" ht="22.5">
      <c r="A50" s="268"/>
      <c r="B50" s="271"/>
      <c r="C50" s="325" t="s">
        <v>226</v>
      </c>
      <c r="D50" s="326"/>
      <c r="E50" s="272">
        <v>0</v>
      </c>
      <c r="F50" s="273"/>
      <c r="G50" s="274"/>
      <c r="H50" s="275"/>
      <c r="I50" s="269"/>
      <c r="J50" s="276"/>
      <c r="K50" s="269"/>
      <c r="M50" s="270" t="s">
        <v>226</v>
      </c>
      <c r="O50" s="259"/>
    </row>
    <row r="51" spans="1:15" ht="12.75">
      <c r="A51" s="268"/>
      <c r="B51" s="271"/>
      <c r="C51" s="325" t="s">
        <v>227</v>
      </c>
      <c r="D51" s="326"/>
      <c r="E51" s="272">
        <v>0</v>
      </c>
      <c r="F51" s="273"/>
      <c r="G51" s="274"/>
      <c r="H51" s="275"/>
      <c r="I51" s="269"/>
      <c r="J51" s="276"/>
      <c r="K51" s="269"/>
      <c r="M51" s="270" t="s">
        <v>227</v>
      </c>
      <c r="O51" s="259"/>
    </row>
    <row r="52" spans="1:15" ht="12.75">
      <c r="A52" s="268"/>
      <c r="B52" s="271"/>
      <c r="C52" s="325" t="s">
        <v>228</v>
      </c>
      <c r="D52" s="326"/>
      <c r="E52" s="272">
        <v>0</v>
      </c>
      <c r="F52" s="273"/>
      <c r="G52" s="274"/>
      <c r="H52" s="275"/>
      <c r="I52" s="269"/>
      <c r="J52" s="276"/>
      <c r="K52" s="269"/>
      <c r="M52" s="270" t="s">
        <v>228</v>
      </c>
      <c r="O52" s="259"/>
    </row>
    <row r="53" spans="1:15" ht="22.5">
      <c r="A53" s="268"/>
      <c r="B53" s="271"/>
      <c r="C53" s="325" t="s">
        <v>229</v>
      </c>
      <c r="D53" s="326"/>
      <c r="E53" s="272">
        <v>0</v>
      </c>
      <c r="F53" s="273"/>
      <c r="G53" s="274"/>
      <c r="H53" s="275"/>
      <c r="I53" s="269"/>
      <c r="J53" s="276"/>
      <c r="K53" s="269"/>
      <c r="M53" s="270" t="s">
        <v>229</v>
      </c>
      <c r="O53" s="259"/>
    </row>
    <row r="54" spans="1:15" ht="12.75">
      <c r="A54" s="268"/>
      <c r="B54" s="271"/>
      <c r="C54" s="325" t="s">
        <v>230</v>
      </c>
      <c r="D54" s="326"/>
      <c r="E54" s="272">
        <v>0</v>
      </c>
      <c r="F54" s="273"/>
      <c r="G54" s="274"/>
      <c r="H54" s="275"/>
      <c r="I54" s="269"/>
      <c r="J54" s="276"/>
      <c r="K54" s="269"/>
      <c r="M54" s="270" t="s">
        <v>230</v>
      </c>
      <c r="O54" s="259"/>
    </row>
    <row r="55" spans="1:80" ht="12.75">
      <c r="A55" s="260">
        <v>14</v>
      </c>
      <c r="B55" s="261" t="s">
        <v>231</v>
      </c>
      <c r="C55" s="262" t="s">
        <v>232</v>
      </c>
      <c r="D55" s="263" t="s">
        <v>98</v>
      </c>
      <c r="E55" s="264">
        <v>4</v>
      </c>
      <c r="F55" s="264">
        <v>0</v>
      </c>
      <c r="G55" s="265">
        <f>E55*F55</f>
        <v>0</v>
      </c>
      <c r="H55" s="266">
        <v>0</v>
      </c>
      <c r="I55" s="267">
        <f>E55*H55</f>
        <v>0</v>
      </c>
      <c r="J55" s="266"/>
      <c r="K55" s="267">
        <f>E55*J55</f>
        <v>0</v>
      </c>
      <c r="O55" s="259">
        <v>2</v>
      </c>
      <c r="AA55" s="232">
        <v>11</v>
      </c>
      <c r="AB55" s="232">
        <v>3</v>
      </c>
      <c r="AC55" s="232">
        <v>1</v>
      </c>
      <c r="AZ55" s="232">
        <v>1</v>
      </c>
      <c r="BA55" s="232">
        <f>IF(AZ55=1,G55,0)</f>
        <v>0</v>
      </c>
      <c r="BB55" s="232">
        <f>IF(AZ55=2,G55,0)</f>
        <v>0</v>
      </c>
      <c r="BC55" s="232">
        <f>IF(AZ55=3,G55,0)</f>
        <v>0</v>
      </c>
      <c r="BD55" s="232">
        <f>IF(AZ55=4,G55,0)</f>
        <v>0</v>
      </c>
      <c r="BE55" s="232">
        <f>IF(AZ55=5,G55,0)</f>
        <v>0</v>
      </c>
      <c r="CA55" s="259">
        <v>11</v>
      </c>
      <c r="CB55" s="259">
        <v>3</v>
      </c>
    </row>
    <row r="56" spans="1:15" ht="12.75">
      <c r="A56" s="268"/>
      <c r="B56" s="271"/>
      <c r="C56" s="325" t="s">
        <v>233</v>
      </c>
      <c r="D56" s="326"/>
      <c r="E56" s="272">
        <v>4</v>
      </c>
      <c r="F56" s="273"/>
      <c r="G56" s="274"/>
      <c r="H56" s="275"/>
      <c r="I56" s="269"/>
      <c r="J56" s="276"/>
      <c r="K56" s="269"/>
      <c r="M56" s="270" t="s">
        <v>233</v>
      </c>
      <c r="O56" s="259"/>
    </row>
    <row r="57" spans="1:15" ht="22.5">
      <c r="A57" s="268"/>
      <c r="B57" s="271"/>
      <c r="C57" s="325" t="s">
        <v>220</v>
      </c>
      <c r="D57" s="326"/>
      <c r="E57" s="272">
        <v>0</v>
      </c>
      <c r="F57" s="273"/>
      <c r="G57" s="274"/>
      <c r="H57" s="275"/>
      <c r="I57" s="269"/>
      <c r="J57" s="276"/>
      <c r="K57" s="269"/>
      <c r="M57" s="270" t="s">
        <v>220</v>
      </c>
      <c r="O57" s="259"/>
    </row>
    <row r="58" spans="1:15" ht="12.75">
      <c r="A58" s="268"/>
      <c r="B58" s="271"/>
      <c r="C58" s="325" t="s">
        <v>234</v>
      </c>
      <c r="D58" s="326"/>
      <c r="E58" s="272">
        <v>0</v>
      </c>
      <c r="F58" s="273"/>
      <c r="G58" s="274"/>
      <c r="H58" s="275"/>
      <c r="I58" s="269"/>
      <c r="J58" s="276"/>
      <c r="K58" s="269"/>
      <c r="M58" s="270" t="s">
        <v>234</v>
      </c>
      <c r="O58" s="259"/>
    </row>
    <row r="59" spans="1:15" ht="22.5">
      <c r="A59" s="268"/>
      <c r="B59" s="271"/>
      <c r="C59" s="325" t="s">
        <v>222</v>
      </c>
      <c r="D59" s="326"/>
      <c r="E59" s="272">
        <v>0</v>
      </c>
      <c r="F59" s="273"/>
      <c r="G59" s="274"/>
      <c r="H59" s="275"/>
      <c r="I59" s="269"/>
      <c r="J59" s="276"/>
      <c r="K59" s="269"/>
      <c r="M59" s="270" t="s">
        <v>222</v>
      </c>
      <c r="O59" s="259"/>
    </row>
    <row r="60" spans="1:15" ht="22.5">
      <c r="A60" s="268"/>
      <c r="B60" s="271"/>
      <c r="C60" s="325" t="s">
        <v>235</v>
      </c>
      <c r="D60" s="326"/>
      <c r="E60" s="272">
        <v>0</v>
      </c>
      <c r="F60" s="273"/>
      <c r="G60" s="274"/>
      <c r="H60" s="275"/>
      <c r="I60" s="269"/>
      <c r="J60" s="276"/>
      <c r="K60" s="269"/>
      <c r="M60" s="270" t="s">
        <v>235</v>
      </c>
      <c r="O60" s="259"/>
    </row>
    <row r="61" spans="1:15" ht="22.5">
      <c r="A61" s="268"/>
      <c r="B61" s="271"/>
      <c r="C61" s="325" t="s">
        <v>236</v>
      </c>
      <c r="D61" s="326"/>
      <c r="E61" s="272">
        <v>0</v>
      </c>
      <c r="F61" s="273"/>
      <c r="G61" s="274"/>
      <c r="H61" s="275"/>
      <c r="I61" s="269"/>
      <c r="J61" s="276"/>
      <c r="K61" s="269"/>
      <c r="M61" s="270" t="s">
        <v>236</v>
      </c>
      <c r="O61" s="259"/>
    </row>
    <row r="62" spans="1:15" ht="22.5">
      <c r="A62" s="268"/>
      <c r="B62" s="271"/>
      <c r="C62" s="325" t="s">
        <v>237</v>
      </c>
      <c r="D62" s="326"/>
      <c r="E62" s="272">
        <v>0</v>
      </c>
      <c r="F62" s="273"/>
      <c r="G62" s="274"/>
      <c r="H62" s="275"/>
      <c r="I62" s="269"/>
      <c r="J62" s="276"/>
      <c r="K62" s="269"/>
      <c r="M62" s="270" t="s">
        <v>237</v>
      </c>
      <c r="O62" s="259"/>
    </row>
    <row r="63" spans="1:15" ht="12.75">
      <c r="A63" s="268"/>
      <c r="B63" s="271"/>
      <c r="C63" s="325" t="s">
        <v>238</v>
      </c>
      <c r="D63" s="326"/>
      <c r="E63" s="272">
        <v>0</v>
      </c>
      <c r="F63" s="273"/>
      <c r="G63" s="274"/>
      <c r="H63" s="275"/>
      <c r="I63" s="269"/>
      <c r="J63" s="276"/>
      <c r="K63" s="269"/>
      <c r="M63" s="270" t="s">
        <v>238</v>
      </c>
      <c r="O63" s="259"/>
    </row>
    <row r="64" spans="1:15" ht="22.5">
      <c r="A64" s="268"/>
      <c r="B64" s="271"/>
      <c r="C64" s="325" t="s">
        <v>239</v>
      </c>
      <c r="D64" s="326"/>
      <c r="E64" s="272">
        <v>0</v>
      </c>
      <c r="F64" s="273"/>
      <c r="G64" s="274"/>
      <c r="H64" s="275"/>
      <c r="I64" s="269"/>
      <c r="J64" s="276"/>
      <c r="K64" s="269"/>
      <c r="M64" s="270" t="s">
        <v>239</v>
      </c>
      <c r="O64" s="259"/>
    </row>
    <row r="65" spans="1:15" ht="12.75">
      <c r="A65" s="268"/>
      <c r="B65" s="271"/>
      <c r="C65" s="325" t="s">
        <v>240</v>
      </c>
      <c r="D65" s="326"/>
      <c r="E65" s="272">
        <v>0</v>
      </c>
      <c r="F65" s="273"/>
      <c r="G65" s="274"/>
      <c r="H65" s="275"/>
      <c r="I65" s="269"/>
      <c r="J65" s="276"/>
      <c r="K65" s="269"/>
      <c r="M65" s="270" t="s">
        <v>240</v>
      </c>
      <c r="O65" s="259"/>
    </row>
    <row r="66" spans="1:15" ht="12.75">
      <c r="A66" s="268"/>
      <c r="B66" s="271"/>
      <c r="C66" s="325" t="s">
        <v>241</v>
      </c>
      <c r="D66" s="326"/>
      <c r="E66" s="272">
        <v>0</v>
      </c>
      <c r="F66" s="273"/>
      <c r="G66" s="274"/>
      <c r="H66" s="275"/>
      <c r="I66" s="269"/>
      <c r="J66" s="276"/>
      <c r="K66" s="269"/>
      <c r="M66" s="270" t="s">
        <v>241</v>
      </c>
      <c r="O66" s="259"/>
    </row>
    <row r="67" spans="1:15" ht="22.5">
      <c r="A67" s="268"/>
      <c r="B67" s="271"/>
      <c r="C67" s="325" t="s">
        <v>229</v>
      </c>
      <c r="D67" s="326"/>
      <c r="E67" s="272">
        <v>0</v>
      </c>
      <c r="F67" s="273"/>
      <c r="G67" s="274"/>
      <c r="H67" s="275"/>
      <c r="I67" s="269"/>
      <c r="J67" s="276"/>
      <c r="K67" s="269"/>
      <c r="M67" s="270" t="s">
        <v>229</v>
      </c>
      <c r="O67" s="259"/>
    </row>
    <row r="68" spans="1:15" ht="12.75">
      <c r="A68" s="268"/>
      <c r="B68" s="271"/>
      <c r="C68" s="325" t="s">
        <v>230</v>
      </c>
      <c r="D68" s="326"/>
      <c r="E68" s="272">
        <v>0</v>
      </c>
      <c r="F68" s="273"/>
      <c r="G68" s="274"/>
      <c r="H68" s="275"/>
      <c r="I68" s="269"/>
      <c r="J68" s="276"/>
      <c r="K68" s="269"/>
      <c r="M68" s="270" t="s">
        <v>230</v>
      </c>
      <c r="O68" s="259"/>
    </row>
    <row r="69" spans="1:15" ht="12.75">
      <c r="A69" s="268"/>
      <c r="B69" s="271"/>
      <c r="C69" s="325" t="s">
        <v>242</v>
      </c>
      <c r="D69" s="326"/>
      <c r="E69" s="272">
        <v>0</v>
      </c>
      <c r="F69" s="273"/>
      <c r="G69" s="274"/>
      <c r="H69" s="275"/>
      <c r="I69" s="269"/>
      <c r="J69" s="276"/>
      <c r="K69" s="269"/>
      <c r="M69" s="270" t="s">
        <v>242</v>
      </c>
      <c r="O69" s="259"/>
    </row>
    <row r="70" spans="1:80" ht="12.75">
      <c r="A70" s="260">
        <v>15</v>
      </c>
      <c r="B70" s="261" t="s">
        <v>243</v>
      </c>
      <c r="C70" s="262" t="s">
        <v>244</v>
      </c>
      <c r="D70" s="263" t="s">
        <v>98</v>
      </c>
      <c r="E70" s="264">
        <v>13</v>
      </c>
      <c r="F70" s="264">
        <v>0</v>
      </c>
      <c r="G70" s="265">
        <f>E70*F70</f>
        <v>0</v>
      </c>
      <c r="H70" s="266">
        <v>0</v>
      </c>
      <c r="I70" s="267">
        <f>E70*H70</f>
        <v>0</v>
      </c>
      <c r="J70" s="266"/>
      <c r="K70" s="267">
        <f>E70*J70</f>
        <v>0</v>
      </c>
      <c r="O70" s="259">
        <v>2</v>
      </c>
      <c r="AA70" s="232">
        <v>11</v>
      </c>
      <c r="AB70" s="232">
        <v>3</v>
      </c>
      <c r="AC70" s="232">
        <v>2</v>
      </c>
      <c r="AZ70" s="232">
        <v>1</v>
      </c>
      <c r="BA70" s="232">
        <f>IF(AZ70=1,G70,0)</f>
        <v>0</v>
      </c>
      <c r="BB70" s="232">
        <f>IF(AZ70=2,G70,0)</f>
        <v>0</v>
      </c>
      <c r="BC70" s="232">
        <f>IF(AZ70=3,G70,0)</f>
        <v>0</v>
      </c>
      <c r="BD70" s="232">
        <f>IF(AZ70=4,G70,0)</f>
        <v>0</v>
      </c>
      <c r="BE70" s="232">
        <f>IF(AZ70=5,G70,0)</f>
        <v>0</v>
      </c>
      <c r="CA70" s="259">
        <v>11</v>
      </c>
      <c r="CB70" s="259">
        <v>3</v>
      </c>
    </row>
    <row r="71" spans="1:15" ht="12.75">
      <c r="A71" s="268"/>
      <c r="B71" s="271"/>
      <c r="C71" s="325" t="s">
        <v>233</v>
      </c>
      <c r="D71" s="326"/>
      <c r="E71" s="272">
        <v>4</v>
      </c>
      <c r="F71" s="273"/>
      <c r="G71" s="274"/>
      <c r="H71" s="275"/>
      <c r="I71" s="269"/>
      <c r="J71" s="276"/>
      <c r="K71" s="269"/>
      <c r="M71" s="270" t="s">
        <v>233</v>
      </c>
      <c r="O71" s="259"/>
    </row>
    <row r="72" spans="1:15" ht="12.75">
      <c r="A72" s="268"/>
      <c r="B72" s="271"/>
      <c r="C72" s="325" t="s">
        <v>218</v>
      </c>
      <c r="D72" s="326"/>
      <c r="E72" s="272">
        <v>4</v>
      </c>
      <c r="F72" s="273"/>
      <c r="G72" s="274"/>
      <c r="H72" s="275"/>
      <c r="I72" s="269"/>
      <c r="J72" s="276"/>
      <c r="K72" s="269"/>
      <c r="M72" s="270" t="s">
        <v>218</v>
      </c>
      <c r="O72" s="259"/>
    </row>
    <row r="73" spans="1:15" ht="12.75">
      <c r="A73" s="268"/>
      <c r="B73" s="271"/>
      <c r="C73" s="325" t="s">
        <v>219</v>
      </c>
      <c r="D73" s="326"/>
      <c r="E73" s="272">
        <v>5</v>
      </c>
      <c r="F73" s="273"/>
      <c r="G73" s="274"/>
      <c r="H73" s="275"/>
      <c r="I73" s="269"/>
      <c r="J73" s="276"/>
      <c r="K73" s="269"/>
      <c r="M73" s="270" t="s">
        <v>219</v>
      </c>
      <c r="O73" s="259"/>
    </row>
    <row r="74" spans="1:80" ht="12.75">
      <c r="A74" s="260">
        <v>16</v>
      </c>
      <c r="B74" s="261" t="s">
        <v>245</v>
      </c>
      <c r="C74" s="262" t="s">
        <v>246</v>
      </c>
      <c r="D74" s="263" t="s">
        <v>98</v>
      </c>
      <c r="E74" s="264">
        <v>1</v>
      </c>
      <c r="F74" s="264">
        <v>0</v>
      </c>
      <c r="G74" s="265">
        <f>E74*F74</f>
        <v>0</v>
      </c>
      <c r="H74" s="266">
        <v>0</v>
      </c>
      <c r="I74" s="267">
        <f>E74*H74</f>
        <v>0</v>
      </c>
      <c r="J74" s="266"/>
      <c r="K74" s="267">
        <f>E74*J74</f>
        <v>0</v>
      </c>
      <c r="O74" s="259">
        <v>2</v>
      </c>
      <c r="AA74" s="232">
        <v>11</v>
      </c>
      <c r="AB74" s="232">
        <v>3</v>
      </c>
      <c r="AC74" s="232">
        <v>3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11</v>
      </c>
      <c r="CB74" s="259">
        <v>3</v>
      </c>
    </row>
    <row r="75" spans="1:15" ht="12.75">
      <c r="A75" s="268"/>
      <c r="B75" s="271"/>
      <c r="C75" s="325" t="s">
        <v>247</v>
      </c>
      <c r="D75" s="326"/>
      <c r="E75" s="272">
        <v>1</v>
      </c>
      <c r="F75" s="273"/>
      <c r="G75" s="274"/>
      <c r="H75" s="275"/>
      <c r="I75" s="269"/>
      <c r="J75" s="276"/>
      <c r="K75" s="269"/>
      <c r="M75" s="270" t="s">
        <v>247</v>
      </c>
      <c r="O75" s="259"/>
    </row>
    <row r="76" spans="1:15" ht="22.5">
      <c r="A76" s="268"/>
      <c r="B76" s="271"/>
      <c r="C76" s="325" t="s">
        <v>220</v>
      </c>
      <c r="D76" s="326"/>
      <c r="E76" s="272">
        <v>0</v>
      </c>
      <c r="F76" s="273"/>
      <c r="G76" s="274"/>
      <c r="H76" s="275"/>
      <c r="I76" s="269"/>
      <c r="J76" s="276"/>
      <c r="K76" s="269"/>
      <c r="M76" s="270" t="s">
        <v>220</v>
      </c>
      <c r="O76" s="259"/>
    </row>
    <row r="77" spans="1:15" ht="22.5">
      <c r="A77" s="268"/>
      <c r="B77" s="271"/>
      <c r="C77" s="325" t="s">
        <v>248</v>
      </c>
      <c r="D77" s="326"/>
      <c r="E77" s="272">
        <v>0</v>
      </c>
      <c r="F77" s="273"/>
      <c r="G77" s="274"/>
      <c r="H77" s="275"/>
      <c r="I77" s="269"/>
      <c r="J77" s="276"/>
      <c r="K77" s="269"/>
      <c r="M77" s="270" t="s">
        <v>248</v>
      </c>
      <c r="O77" s="259"/>
    </row>
    <row r="78" spans="1:15" ht="12.75">
      <c r="A78" s="268"/>
      <c r="B78" s="271"/>
      <c r="C78" s="325" t="s">
        <v>249</v>
      </c>
      <c r="D78" s="326"/>
      <c r="E78" s="272">
        <v>0</v>
      </c>
      <c r="F78" s="273"/>
      <c r="G78" s="274"/>
      <c r="H78" s="275"/>
      <c r="I78" s="269"/>
      <c r="J78" s="276"/>
      <c r="K78" s="269"/>
      <c r="M78" s="270" t="s">
        <v>249</v>
      </c>
      <c r="O78" s="259"/>
    </row>
    <row r="79" spans="1:15" ht="22.5">
      <c r="A79" s="268"/>
      <c r="B79" s="271"/>
      <c r="C79" s="325" t="s">
        <v>250</v>
      </c>
      <c r="D79" s="326"/>
      <c r="E79" s="272">
        <v>0</v>
      </c>
      <c r="F79" s="273"/>
      <c r="G79" s="274"/>
      <c r="H79" s="275"/>
      <c r="I79" s="269"/>
      <c r="J79" s="276"/>
      <c r="K79" s="269"/>
      <c r="M79" s="270" t="s">
        <v>250</v>
      </c>
      <c r="O79" s="259"/>
    </row>
    <row r="80" spans="1:15" ht="22.5">
      <c r="A80" s="268"/>
      <c r="B80" s="271"/>
      <c r="C80" s="325" t="s">
        <v>251</v>
      </c>
      <c r="D80" s="326"/>
      <c r="E80" s="272">
        <v>0</v>
      </c>
      <c r="F80" s="273"/>
      <c r="G80" s="274"/>
      <c r="H80" s="275"/>
      <c r="I80" s="269"/>
      <c r="J80" s="276"/>
      <c r="K80" s="269"/>
      <c r="M80" s="270" t="s">
        <v>251</v>
      </c>
      <c r="O80" s="259"/>
    </row>
    <row r="81" spans="1:15" ht="22.5">
      <c r="A81" s="268"/>
      <c r="B81" s="271"/>
      <c r="C81" s="325" t="s">
        <v>252</v>
      </c>
      <c r="D81" s="326"/>
      <c r="E81" s="272">
        <v>0</v>
      </c>
      <c r="F81" s="273"/>
      <c r="G81" s="274"/>
      <c r="H81" s="275"/>
      <c r="I81" s="269"/>
      <c r="J81" s="276"/>
      <c r="K81" s="269"/>
      <c r="M81" s="270" t="s">
        <v>252</v>
      </c>
      <c r="O81" s="259"/>
    </row>
    <row r="82" spans="1:15" ht="22.5">
      <c r="A82" s="268"/>
      <c r="B82" s="271"/>
      <c r="C82" s="325" t="s">
        <v>253</v>
      </c>
      <c r="D82" s="326"/>
      <c r="E82" s="272">
        <v>0</v>
      </c>
      <c r="F82" s="273"/>
      <c r="G82" s="274"/>
      <c r="H82" s="275"/>
      <c r="I82" s="269"/>
      <c r="J82" s="276"/>
      <c r="K82" s="269"/>
      <c r="M82" s="270" t="s">
        <v>253</v>
      </c>
      <c r="O82" s="259"/>
    </row>
    <row r="83" spans="1:15" ht="22.5">
      <c r="A83" s="268"/>
      <c r="B83" s="271"/>
      <c r="C83" s="325" t="s">
        <v>254</v>
      </c>
      <c r="D83" s="326"/>
      <c r="E83" s="272">
        <v>0</v>
      </c>
      <c r="F83" s="273"/>
      <c r="G83" s="274"/>
      <c r="H83" s="275"/>
      <c r="I83" s="269"/>
      <c r="J83" s="276"/>
      <c r="K83" s="269"/>
      <c r="M83" s="270" t="s">
        <v>254</v>
      </c>
      <c r="O83" s="259"/>
    </row>
    <row r="84" spans="1:15" ht="22.5">
      <c r="A84" s="268"/>
      <c r="B84" s="271"/>
      <c r="C84" s="325" t="s">
        <v>255</v>
      </c>
      <c r="D84" s="326"/>
      <c r="E84" s="272">
        <v>0</v>
      </c>
      <c r="F84" s="273"/>
      <c r="G84" s="274"/>
      <c r="H84" s="275"/>
      <c r="I84" s="269"/>
      <c r="J84" s="276"/>
      <c r="K84" s="269"/>
      <c r="M84" s="270" t="s">
        <v>255</v>
      </c>
      <c r="O84" s="259"/>
    </row>
    <row r="85" spans="1:15" ht="12.75">
      <c r="A85" s="268"/>
      <c r="B85" s="271"/>
      <c r="C85" s="325" t="s">
        <v>256</v>
      </c>
      <c r="D85" s="326"/>
      <c r="E85" s="272">
        <v>0</v>
      </c>
      <c r="F85" s="273"/>
      <c r="G85" s="274"/>
      <c r="H85" s="275"/>
      <c r="I85" s="269"/>
      <c r="J85" s="276"/>
      <c r="K85" s="269"/>
      <c r="M85" s="270" t="s">
        <v>256</v>
      </c>
      <c r="O85" s="259"/>
    </row>
    <row r="86" spans="1:80" ht="12.75">
      <c r="A86" s="260">
        <v>17</v>
      </c>
      <c r="B86" s="261" t="s">
        <v>257</v>
      </c>
      <c r="C86" s="262" t="s">
        <v>258</v>
      </c>
      <c r="D86" s="263" t="s">
        <v>98</v>
      </c>
      <c r="E86" s="264">
        <v>1</v>
      </c>
      <c r="F86" s="264">
        <v>0</v>
      </c>
      <c r="G86" s="265">
        <f>E86*F86</f>
        <v>0</v>
      </c>
      <c r="H86" s="266">
        <v>0</v>
      </c>
      <c r="I86" s="267">
        <f>E86*H86</f>
        <v>0</v>
      </c>
      <c r="J86" s="266"/>
      <c r="K86" s="267">
        <f>E86*J86</f>
        <v>0</v>
      </c>
      <c r="O86" s="259">
        <v>2</v>
      </c>
      <c r="AA86" s="232">
        <v>11</v>
      </c>
      <c r="AB86" s="232">
        <v>3</v>
      </c>
      <c r="AC86" s="232">
        <v>4</v>
      </c>
      <c r="AZ86" s="232">
        <v>1</v>
      </c>
      <c r="BA86" s="232">
        <f>IF(AZ86=1,G86,0)</f>
        <v>0</v>
      </c>
      <c r="BB86" s="232">
        <f>IF(AZ86=2,G86,0)</f>
        <v>0</v>
      </c>
      <c r="BC86" s="232">
        <f>IF(AZ86=3,G86,0)</f>
        <v>0</v>
      </c>
      <c r="BD86" s="232">
        <f>IF(AZ86=4,G86,0)</f>
        <v>0</v>
      </c>
      <c r="BE86" s="232">
        <f>IF(AZ86=5,G86,0)</f>
        <v>0</v>
      </c>
      <c r="CA86" s="259">
        <v>11</v>
      </c>
      <c r="CB86" s="259">
        <v>3</v>
      </c>
    </row>
    <row r="87" spans="1:80" ht="12.75">
      <c r="A87" s="260">
        <v>18</v>
      </c>
      <c r="B87" s="261" t="s">
        <v>259</v>
      </c>
      <c r="C87" s="262" t="s">
        <v>260</v>
      </c>
      <c r="D87" s="263" t="s">
        <v>98</v>
      </c>
      <c r="E87" s="264">
        <v>6</v>
      </c>
      <c r="F87" s="264">
        <v>0</v>
      </c>
      <c r="G87" s="265">
        <f>E87*F87</f>
        <v>0</v>
      </c>
      <c r="H87" s="266">
        <v>0</v>
      </c>
      <c r="I87" s="267">
        <f>E87*H87</f>
        <v>0</v>
      </c>
      <c r="J87" s="266"/>
      <c r="K87" s="267">
        <f>E87*J87</f>
        <v>0</v>
      </c>
      <c r="O87" s="259">
        <v>2</v>
      </c>
      <c r="AA87" s="232">
        <v>11</v>
      </c>
      <c r="AB87" s="232">
        <v>3</v>
      </c>
      <c r="AC87" s="232">
        <v>5</v>
      </c>
      <c r="AZ87" s="232">
        <v>1</v>
      </c>
      <c r="BA87" s="232">
        <f>IF(AZ87=1,G87,0)</f>
        <v>0</v>
      </c>
      <c r="BB87" s="232">
        <f>IF(AZ87=2,G87,0)</f>
        <v>0</v>
      </c>
      <c r="BC87" s="232">
        <f>IF(AZ87=3,G87,0)</f>
        <v>0</v>
      </c>
      <c r="BD87" s="232">
        <f>IF(AZ87=4,G87,0)</f>
        <v>0</v>
      </c>
      <c r="BE87" s="232">
        <f>IF(AZ87=5,G87,0)</f>
        <v>0</v>
      </c>
      <c r="CA87" s="259">
        <v>11</v>
      </c>
      <c r="CB87" s="259">
        <v>3</v>
      </c>
    </row>
    <row r="88" spans="1:15" ht="12.75">
      <c r="A88" s="268"/>
      <c r="B88" s="271"/>
      <c r="C88" s="325" t="s">
        <v>261</v>
      </c>
      <c r="D88" s="326"/>
      <c r="E88" s="272">
        <v>2</v>
      </c>
      <c r="F88" s="273"/>
      <c r="G88" s="274"/>
      <c r="H88" s="275"/>
      <c r="I88" s="269"/>
      <c r="J88" s="276"/>
      <c r="K88" s="269"/>
      <c r="M88" s="270" t="s">
        <v>261</v>
      </c>
      <c r="O88" s="259"/>
    </row>
    <row r="89" spans="1:15" ht="12.75">
      <c r="A89" s="268"/>
      <c r="B89" s="271"/>
      <c r="C89" s="325" t="s">
        <v>262</v>
      </c>
      <c r="D89" s="326"/>
      <c r="E89" s="272">
        <v>1</v>
      </c>
      <c r="F89" s="273"/>
      <c r="G89" s="274"/>
      <c r="H89" s="275"/>
      <c r="I89" s="269"/>
      <c r="J89" s="276"/>
      <c r="K89" s="269"/>
      <c r="M89" s="270" t="s">
        <v>262</v>
      </c>
      <c r="O89" s="259"/>
    </row>
    <row r="90" spans="1:15" ht="12.75">
      <c r="A90" s="268"/>
      <c r="B90" s="271"/>
      <c r="C90" s="325" t="s">
        <v>247</v>
      </c>
      <c r="D90" s="326"/>
      <c r="E90" s="272">
        <v>1</v>
      </c>
      <c r="F90" s="273"/>
      <c r="G90" s="274"/>
      <c r="H90" s="275"/>
      <c r="I90" s="269"/>
      <c r="J90" s="276"/>
      <c r="K90" s="269"/>
      <c r="M90" s="270" t="s">
        <v>247</v>
      </c>
      <c r="O90" s="259"/>
    </row>
    <row r="91" spans="1:15" ht="12.75">
      <c r="A91" s="268"/>
      <c r="B91" s="271"/>
      <c r="C91" s="325" t="s">
        <v>263</v>
      </c>
      <c r="D91" s="326"/>
      <c r="E91" s="272">
        <v>2</v>
      </c>
      <c r="F91" s="273"/>
      <c r="G91" s="274"/>
      <c r="H91" s="275"/>
      <c r="I91" s="269"/>
      <c r="J91" s="276"/>
      <c r="K91" s="269"/>
      <c r="M91" s="270" t="s">
        <v>263</v>
      </c>
      <c r="O91" s="259"/>
    </row>
    <row r="92" spans="1:15" ht="22.5">
      <c r="A92" s="268"/>
      <c r="B92" s="271"/>
      <c r="C92" s="325" t="s">
        <v>264</v>
      </c>
      <c r="D92" s="326"/>
      <c r="E92" s="272">
        <v>0</v>
      </c>
      <c r="F92" s="273"/>
      <c r="G92" s="274"/>
      <c r="H92" s="275"/>
      <c r="I92" s="269"/>
      <c r="J92" s="276"/>
      <c r="K92" s="269"/>
      <c r="M92" s="270" t="s">
        <v>264</v>
      </c>
      <c r="O92" s="259"/>
    </row>
    <row r="93" spans="1:15" ht="12.75">
      <c r="A93" s="268"/>
      <c r="B93" s="271"/>
      <c r="C93" s="325" t="s">
        <v>265</v>
      </c>
      <c r="D93" s="326"/>
      <c r="E93" s="272">
        <v>0</v>
      </c>
      <c r="F93" s="273"/>
      <c r="G93" s="274"/>
      <c r="H93" s="275"/>
      <c r="I93" s="269"/>
      <c r="J93" s="276"/>
      <c r="K93" s="269"/>
      <c r="M93" s="270" t="s">
        <v>265</v>
      </c>
      <c r="O93" s="259"/>
    </row>
    <row r="94" spans="1:15" ht="22.5">
      <c r="A94" s="268"/>
      <c r="B94" s="271"/>
      <c r="C94" s="325" t="s">
        <v>266</v>
      </c>
      <c r="D94" s="326"/>
      <c r="E94" s="272">
        <v>0</v>
      </c>
      <c r="F94" s="273"/>
      <c r="G94" s="274"/>
      <c r="H94" s="275"/>
      <c r="I94" s="269"/>
      <c r="J94" s="276"/>
      <c r="K94" s="269"/>
      <c r="M94" s="270" t="s">
        <v>266</v>
      </c>
      <c r="O94" s="259"/>
    </row>
    <row r="95" spans="1:15" ht="22.5">
      <c r="A95" s="268"/>
      <c r="B95" s="271"/>
      <c r="C95" s="325" t="s">
        <v>267</v>
      </c>
      <c r="D95" s="326"/>
      <c r="E95" s="272">
        <v>0</v>
      </c>
      <c r="F95" s="273"/>
      <c r="G95" s="274"/>
      <c r="H95" s="275"/>
      <c r="I95" s="269"/>
      <c r="J95" s="276"/>
      <c r="K95" s="269"/>
      <c r="M95" s="270" t="s">
        <v>267</v>
      </c>
      <c r="O95" s="259"/>
    </row>
    <row r="96" spans="1:15" ht="22.5">
      <c r="A96" s="268"/>
      <c r="B96" s="271"/>
      <c r="C96" s="325" t="s">
        <v>268</v>
      </c>
      <c r="D96" s="326"/>
      <c r="E96" s="272">
        <v>0</v>
      </c>
      <c r="F96" s="273"/>
      <c r="G96" s="274"/>
      <c r="H96" s="275"/>
      <c r="I96" s="269"/>
      <c r="J96" s="276"/>
      <c r="K96" s="269"/>
      <c r="M96" s="270" t="s">
        <v>268</v>
      </c>
      <c r="O96" s="259"/>
    </row>
    <row r="97" spans="1:80" ht="12.75">
      <c r="A97" s="260">
        <v>19</v>
      </c>
      <c r="B97" s="261" t="s">
        <v>269</v>
      </c>
      <c r="C97" s="262" t="s">
        <v>270</v>
      </c>
      <c r="D97" s="263" t="s">
        <v>98</v>
      </c>
      <c r="E97" s="264">
        <v>6</v>
      </c>
      <c r="F97" s="264">
        <v>0</v>
      </c>
      <c r="G97" s="265">
        <f>E97*F97</f>
        <v>0</v>
      </c>
      <c r="H97" s="266">
        <v>0</v>
      </c>
      <c r="I97" s="267">
        <f>E97*H97</f>
        <v>0</v>
      </c>
      <c r="J97" s="266"/>
      <c r="K97" s="267">
        <f>E97*J97</f>
        <v>0</v>
      </c>
      <c r="O97" s="259">
        <v>2</v>
      </c>
      <c r="AA97" s="232">
        <v>11</v>
      </c>
      <c r="AB97" s="232">
        <v>3</v>
      </c>
      <c r="AC97" s="232">
        <v>6</v>
      </c>
      <c r="AZ97" s="232">
        <v>1</v>
      </c>
      <c r="BA97" s="232">
        <f>IF(AZ97=1,G97,0)</f>
        <v>0</v>
      </c>
      <c r="BB97" s="232">
        <f>IF(AZ97=2,G97,0)</f>
        <v>0</v>
      </c>
      <c r="BC97" s="232">
        <f>IF(AZ97=3,G97,0)</f>
        <v>0</v>
      </c>
      <c r="BD97" s="232">
        <f>IF(AZ97=4,G97,0)</f>
        <v>0</v>
      </c>
      <c r="BE97" s="232">
        <f>IF(AZ97=5,G97,0)</f>
        <v>0</v>
      </c>
      <c r="CA97" s="259">
        <v>11</v>
      </c>
      <c r="CB97" s="259">
        <v>3</v>
      </c>
    </row>
    <row r="98" spans="1:15" ht="12.75">
      <c r="A98" s="268"/>
      <c r="B98" s="271"/>
      <c r="C98" s="325" t="s">
        <v>261</v>
      </c>
      <c r="D98" s="326"/>
      <c r="E98" s="272">
        <v>2</v>
      </c>
      <c r="F98" s="273"/>
      <c r="G98" s="274"/>
      <c r="H98" s="275"/>
      <c r="I98" s="269"/>
      <c r="J98" s="276"/>
      <c r="K98" s="269"/>
      <c r="M98" s="270" t="s">
        <v>261</v>
      </c>
      <c r="O98" s="259"/>
    </row>
    <row r="99" spans="1:15" ht="12.75">
      <c r="A99" s="268"/>
      <c r="B99" s="271"/>
      <c r="C99" s="325" t="s">
        <v>262</v>
      </c>
      <c r="D99" s="326"/>
      <c r="E99" s="272">
        <v>1</v>
      </c>
      <c r="F99" s="273"/>
      <c r="G99" s="274"/>
      <c r="H99" s="275"/>
      <c r="I99" s="269"/>
      <c r="J99" s="276"/>
      <c r="K99" s="269"/>
      <c r="M99" s="270" t="s">
        <v>262</v>
      </c>
      <c r="O99" s="259"/>
    </row>
    <row r="100" spans="1:15" ht="12.75">
      <c r="A100" s="268"/>
      <c r="B100" s="271"/>
      <c r="C100" s="325" t="s">
        <v>247</v>
      </c>
      <c r="D100" s="326"/>
      <c r="E100" s="272">
        <v>1</v>
      </c>
      <c r="F100" s="273"/>
      <c r="G100" s="274"/>
      <c r="H100" s="275"/>
      <c r="I100" s="269"/>
      <c r="J100" s="276"/>
      <c r="K100" s="269"/>
      <c r="M100" s="270" t="s">
        <v>247</v>
      </c>
      <c r="O100" s="259"/>
    </row>
    <row r="101" spans="1:15" ht="12.75">
      <c r="A101" s="268"/>
      <c r="B101" s="271"/>
      <c r="C101" s="325" t="s">
        <v>263</v>
      </c>
      <c r="D101" s="326"/>
      <c r="E101" s="272">
        <v>2</v>
      </c>
      <c r="F101" s="273"/>
      <c r="G101" s="274"/>
      <c r="H101" s="275"/>
      <c r="I101" s="269"/>
      <c r="J101" s="276"/>
      <c r="K101" s="269"/>
      <c r="M101" s="270" t="s">
        <v>263</v>
      </c>
      <c r="O101" s="259"/>
    </row>
    <row r="102" spans="1:80" ht="12.75">
      <c r="A102" s="260">
        <v>20</v>
      </c>
      <c r="B102" s="261" t="s">
        <v>271</v>
      </c>
      <c r="C102" s="262" t="s">
        <v>272</v>
      </c>
      <c r="D102" s="263" t="s">
        <v>98</v>
      </c>
      <c r="E102" s="264">
        <v>2</v>
      </c>
      <c r="F102" s="264">
        <v>0</v>
      </c>
      <c r="G102" s="265">
        <f>E102*F102</f>
        <v>0</v>
      </c>
      <c r="H102" s="266">
        <v>0</v>
      </c>
      <c r="I102" s="267">
        <f>E102*H102</f>
        <v>0</v>
      </c>
      <c r="J102" s="266"/>
      <c r="K102" s="267">
        <f>E102*J102</f>
        <v>0</v>
      </c>
      <c r="O102" s="259">
        <v>2</v>
      </c>
      <c r="AA102" s="232">
        <v>11</v>
      </c>
      <c r="AB102" s="232">
        <v>3</v>
      </c>
      <c r="AC102" s="232">
        <v>7</v>
      </c>
      <c r="AZ102" s="232">
        <v>1</v>
      </c>
      <c r="BA102" s="232">
        <f>IF(AZ102=1,G102,0)</f>
        <v>0</v>
      </c>
      <c r="BB102" s="232">
        <f>IF(AZ102=2,G102,0)</f>
        <v>0</v>
      </c>
      <c r="BC102" s="232">
        <f>IF(AZ102=3,G102,0)</f>
        <v>0</v>
      </c>
      <c r="BD102" s="232">
        <f>IF(AZ102=4,G102,0)</f>
        <v>0</v>
      </c>
      <c r="BE102" s="232">
        <f>IF(AZ102=5,G102,0)</f>
        <v>0</v>
      </c>
      <c r="CA102" s="259">
        <v>11</v>
      </c>
      <c r="CB102" s="259">
        <v>3</v>
      </c>
    </row>
    <row r="103" spans="1:15" ht="12.75">
      <c r="A103" s="268"/>
      <c r="B103" s="271"/>
      <c r="C103" s="325" t="s">
        <v>262</v>
      </c>
      <c r="D103" s="326"/>
      <c r="E103" s="272">
        <v>1</v>
      </c>
      <c r="F103" s="273"/>
      <c r="G103" s="274"/>
      <c r="H103" s="275"/>
      <c r="I103" s="269"/>
      <c r="J103" s="276"/>
      <c r="K103" s="269"/>
      <c r="M103" s="270" t="s">
        <v>262</v>
      </c>
      <c r="O103" s="259"/>
    </row>
    <row r="104" spans="1:15" ht="12.75">
      <c r="A104" s="268"/>
      <c r="B104" s="271"/>
      <c r="C104" s="325" t="s">
        <v>273</v>
      </c>
      <c r="D104" s="326"/>
      <c r="E104" s="272">
        <v>1</v>
      </c>
      <c r="F104" s="273"/>
      <c r="G104" s="274"/>
      <c r="H104" s="275"/>
      <c r="I104" s="269"/>
      <c r="J104" s="276"/>
      <c r="K104" s="269"/>
      <c r="M104" s="270" t="s">
        <v>273</v>
      </c>
      <c r="O104" s="259"/>
    </row>
    <row r="105" spans="1:15" ht="22.5">
      <c r="A105" s="268"/>
      <c r="B105" s="271"/>
      <c r="C105" s="325" t="s">
        <v>274</v>
      </c>
      <c r="D105" s="326"/>
      <c r="E105" s="272">
        <v>0</v>
      </c>
      <c r="F105" s="273"/>
      <c r="G105" s="274"/>
      <c r="H105" s="275"/>
      <c r="I105" s="269"/>
      <c r="J105" s="276"/>
      <c r="K105" s="269"/>
      <c r="M105" s="270" t="s">
        <v>274</v>
      </c>
      <c r="O105" s="259"/>
    </row>
    <row r="106" spans="1:15" ht="22.5">
      <c r="A106" s="268"/>
      <c r="B106" s="271"/>
      <c r="C106" s="325" t="s">
        <v>275</v>
      </c>
      <c r="D106" s="326"/>
      <c r="E106" s="272">
        <v>0</v>
      </c>
      <c r="F106" s="273"/>
      <c r="G106" s="274"/>
      <c r="H106" s="275"/>
      <c r="I106" s="269"/>
      <c r="J106" s="276"/>
      <c r="K106" s="269"/>
      <c r="M106" s="270" t="s">
        <v>275</v>
      </c>
      <c r="O106" s="259"/>
    </row>
    <row r="107" spans="1:15" ht="22.5">
      <c r="A107" s="268"/>
      <c r="B107" s="271"/>
      <c r="C107" s="325" t="s">
        <v>276</v>
      </c>
      <c r="D107" s="326"/>
      <c r="E107" s="272">
        <v>0</v>
      </c>
      <c r="F107" s="273"/>
      <c r="G107" s="274"/>
      <c r="H107" s="275"/>
      <c r="I107" s="269"/>
      <c r="J107" s="276"/>
      <c r="K107" s="269"/>
      <c r="M107" s="270" t="s">
        <v>276</v>
      </c>
      <c r="O107" s="259"/>
    </row>
    <row r="108" spans="1:15" ht="22.5">
      <c r="A108" s="268"/>
      <c r="B108" s="271"/>
      <c r="C108" s="325" t="s">
        <v>277</v>
      </c>
      <c r="D108" s="326"/>
      <c r="E108" s="272">
        <v>0</v>
      </c>
      <c r="F108" s="273"/>
      <c r="G108" s="274"/>
      <c r="H108" s="275"/>
      <c r="I108" s="269"/>
      <c r="J108" s="276"/>
      <c r="K108" s="269"/>
      <c r="M108" s="270" t="s">
        <v>277</v>
      </c>
      <c r="O108" s="259"/>
    </row>
    <row r="109" spans="1:15" ht="22.5">
      <c r="A109" s="268"/>
      <c r="B109" s="271"/>
      <c r="C109" s="325" t="s">
        <v>278</v>
      </c>
      <c r="D109" s="326"/>
      <c r="E109" s="272">
        <v>0</v>
      </c>
      <c r="F109" s="273"/>
      <c r="G109" s="274"/>
      <c r="H109" s="275"/>
      <c r="I109" s="269"/>
      <c r="J109" s="276"/>
      <c r="K109" s="269"/>
      <c r="M109" s="270" t="s">
        <v>278</v>
      </c>
      <c r="O109" s="259"/>
    </row>
    <row r="110" spans="1:15" ht="12.75">
      <c r="A110" s="268"/>
      <c r="B110" s="271"/>
      <c r="C110" s="325" t="s">
        <v>279</v>
      </c>
      <c r="D110" s="326"/>
      <c r="E110" s="272">
        <v>0</v>
      </c>
      <c r="F110" s="273"/>
      <c r="G110" s="274"/>
      <c r="H110" s="275"/>
      <c r="I110" s="269"/>
      <c r="J110" s="276"/>
      <c r="K110" s="269"/>
      <c r="M110" s="270" t="s">
        <v>279</v>
      </c>
      <c r="O110" s="259"/>
    </row>
    <row r="111" spans="1:80" ht="12.75">
      <c r="A111" s="260">
        <v>21</v>
      </c>
      <c r="B111" s="261" t="s">
        <v>280</v>
      </c>
      <c r="C111" s="262" t="s">
        <v>281</v>
      </c>
      <c r="D111" s="263" t="s">
        <v>98</v>
      </c>
      <c r="E111" s="264">
        <v>2</v>
      </c>
      <c r="F111" s="264">
        <v>0</v>
      </c>
      <c r="G111" s="265">
        <f>E111*F111</f>
        <v>0</v>
      </c>
      <c r="H111" s="266">
        <v>0</v>
      </c>
      <c r="I111" s="267">
        <f>E111*H111</f>
        <v>0</v>
      </c>
      <c r="J111" s="266"/>
      <c r="K111" s="267">
        <f>E111*J111</f>
        <v>0</v>
      </c>
      <c r="O111" s="259">
        <v>2</v>
      </c>
      <c r="AA111" s="232">
        <v>11</v>
      </c>
      <c r="AB111" s="232">
        <v>3</v>
      </c>
      <c r="AC111" s="232">
        <v>8</v>
      </c>
      <c r="AZ111" s="232">
        <v>1</v>
      </c>
      <c r="BA111" s="232">
        <f>IF(AZ111=1,G111,0)</f>
        <v>0</v>
      </c>
      <c r="BB111" s="232">
        <f>IF(AZ111=2,G111,0)</f>
        <v>0</v>
      </c>
      <c r="BC111" s="232">
        <f>IF(AZ111=3,G111,0)</f>
        <v>0</v>
      </c>
      <c r="BD111" s="232">
        <f>IF(AZ111=4,G111,0)</f>
        <v>0</v>
      </c>
      <c r="BE111" s="232">
        <f>IF(AZ111=5,G111,0)</f>
        <v>0</v>
      </c>
      <c r="CA111" s="259">
        <v>11</v>
      </c>
      <c r="CB111" s="259">
        <v>3</v>
      </c>
    </row>
    <row r="112" spans="1:15" ht="12.75">
      <c r="A112" s="268"/>
      <c r="B112" s="271"/>
      <c r="C112" s="325" t="s">
        <v>262</v>
      </c>
      <c r="D112" s="326"/>
      <c r="E112" s="272">
        <v>1</v>
      </c>
      <c r="F112" s="273"/>
      <c r="G112" s="274"/>
      <c r="H112" s="275"/>
      <c r="I112" s="269"/>
      <c r="J112" s="276"/>
      <c r="K112" s="269"/>
      <c r="M112" s="270" t="s">
        <v>262</v>
      </c>
      <c r="O112" s="259"/>
    </row>
    <row r="113" spans="1:15" ht="12.75">
      <c r="A113" s="268"/>
      <c r="B113" s="271"/>
      <c r="C113" s="325" t="s">
        <v>273</v>
      </c>
      <c r="D113" s="326"/>
      <c r="E113" s="272">
        <v>1</v>
      </c>
      <c r="F113" s="273"/>
      <c r="G113" s="274"/>
      <c r="H113" s="275"/>
      <c r="I113" s="269"/>
      <c r="J113" s="276"/>
      <c r="K113" s="269"/>
      <c r="M113" s="270" t="s">
        <v>273</v>
      </c>
      <c r="O113" s="259"/>
    </row>
    <row r="114" spans="1:57" ht="12.75">
      <c r="A114" s="277"/>
      <c r="B114" s="278" t="s">
        <v>99</v>
      </c>
      <c r="C114" s="279" t="s">
        <v>216</v>
      </c>
      <c r="D114" s="280"/>
      <c r="E114" s="281"/>
      <c r="F114" s="282"/>
      <c r="G114" s="283">
        <f>SUM(G40:G113)</f>
        <v>0</v>
      </c>
      <c r="H114" s="284"/>
      <c r="I114" s="285">
        <f>SUM(I40:I113)</f>
        <v>0</v>
      </c>
      <c r="J114" s="284"/>
      <c r="K114" s="285">
        <f>SUM(K40:K113)</f>
        <v>0</v>
      </c>
      <c r="O114" s="259">
        <v>4</v>
      </c>
      <c r="BA114" s="286">
        <f>SUM(BA40:BA113)</f>
        <v>0</v>
      </c>
      <c r="BB114" s="286">
        <f>SUM(BB40:BB113)</f>
        <v>0</v>
      </c>
      <c r="BC114" s="286">
        <f>SUM(BC40:BC113)</f>
        <v>0</v>
      </c>
      <c r="BD114" s="286">
        <f>SUM(BD40:BD113)</f>
        <v>0</v>
      </c>
      <c r="BE114" s="286">
        <f>SUM(BE40:BE113)</f>
        <v>0</v>
      </c>
    </row>
    <row r="115" spans="1:15" ht="12.75">
      <c r="A115" s="249" t="s">
        <v>95</v>
      </c>
      <c r="B115" s="250" t="s">
        <v>282</v>
      </c>
      <c r="C115" s="251" t="s">
        <v>283</v>
      </c>
      <c r="D115" s="252"/>
      <c r="E115" s="253"/>
      <c r="F115" s="253"/>
      <c r="G115" s="254"/>
      <c r="H115" s="255"/>
      <c r="I115" s="256"/>
      <c r="J115" s="257"/>
      <c r="K115" s="258"/>
      <c r="O115" s="259">
        <v>1</v>
      </c>
    </row>
    <row r="116" spans="1:80" ht="22.5">
      <c r="A116" s="260">
        <v>22</v>
      </c>
      <c r="B116" s="261" t="s">
        <v>285</v>
      </c>
      <c r="C116" s="262" t="s">
        <v>286</v>
      </c>
      <c r="D116" s="263" t="s">
        <v>200</v>
      </c>
      <c r="E116" s="264">
        <v>250</v>
      </c>
      <c r="F116" s="264">
        <v>0</v>
      </c>
      <c r="G116" s="265">
        <f>E116*F116</f>
        <v>0</v>
      </c>
      <c r="H116" s="266">
        <v>0</v>
      </c>
      <c r="I116" s="267">
        <f>E116*H116</f>
        <v>0</v>
      </c>
      <c r="J116" s="266">
        <v>0</v>
      </c>
      <c r="K116" s="267">
        <f>E116*J116</f>
        <v>0</v>
      </c>
      <c r="O116" s="259">
        <v>2</v>
      </c>
      <c r="AA116" s="232">
        <v>1</v>
      </c>
      <c r="AB116" s="232">
        <v>1</v>
      </c>
      <c r="AC116" s="232">
        <v>1</v>
      </c>
      <c r="AZ116" s="232">
        <v>1</v>
      </c>
      <c r="BA116" s="232">
        <f>IF(AZ116=1,G116,0)</f>
        <v>0</v>
      </c>
      <c r="BB116" s="232">
        <f>IF(AZ116=2,G116,0)</f>
        <v>0</v>
      </c>
      <c r="BC116" s="232">
        <f>IF(AZ116=3,G116,0)</f>
        <v>0</v>
      </c>
      <c r="BD116" s="232">
        <f>IF(AZ116=4,G116,0)</f>
        <v>0</v>
      </c>
      <c r="BE116" s="232">
        <f>IF(AZ116=5,G116,0)</f>
        <v>0</v>
      </c>
      <c r="CA116" s="259">
        <v>1</v>
      </c>
      <c r="CB116" s="259">
        <v>1</v>
      </c>
    </row>
    <row r="117" spans="1:15" ht="12.75">
      <c r="A117" s="268"/>
      <c r="B117" s="271"/>
      <c r="C117" s="325" t="s">
        <v>201</v>
      </c>
      <c r="D117" s="326"/>
      <c r="E117" s="272">
        <v>45.1</v>
      </c>
      <c r="F117" s="273"/>
      <c r="G117" s="274"/>
      <c r="H117" s="275"/>
      <c r="I117" s="269"/>
      <c r="J117" s="276"/>
      <c r="K117" s="269"/>
      <c r="M117" s="270" t="s">
        <v>201</v>
      </c>
      <c r="O117" s="259"/>
    </row>
    <row r="118" spans="1:15" ht="12.75">
      <c r="A118" s="268"/>
      <c r="B118" s="271"/>
      <c r="C118" s="325" t="s">
        <v>202</v>
      </c>
      <c r="D118" s="326"/>
      <c r="E118" s="272">
        <v>27.5</v>
      </c>
      <c r="F118" s="273"/>
      <c r="G118" s="274"/>
      <c r="H118" s="275"/>
      <c r="I118" s="269"/>
      <c r="J118" s="276"/>
      <c r="K118" s="269"/>
      <c r="M118" s="270" t="s">
        <v>202</v>
      </c>
      <c r="O118" s="259"/>
    </row>
    <row r="119" spans="1:15" ht="12.75">
      <c r="A119" s="268"/>
      <c r="B119" s="271"/>
      <c r="C119" s="325" t="s">
        <v>203</v>
      </c>
      <c r="D119" s="326"/>
      <c r="E119" s="272">
        <v>177.4</v>
      </c>
      <c r="F119" s="273"/>
      <c r="G119" s="274"/>
      <c r="H119" s="275"/>
      <c r="I119" s="269"/>
      <c r="J119" s="276"/>
      <c r="K119" s="269"/>
      <c r="M119" s="270" t="s">
        <v>203</v>
      </c>
      <c r="O119" s="259"/>
    </row>
    <row r="120" spans="1:80" ht="12.75">
      <c r="A120" s="260">
        <v>23</v>
      </c>
      <c r="B120" s="261" t="s">
        <v>287</v>
      </c>
      <c r="C120" s="262" t="s">
        <v>288</v>
      </c>
      <c r="D120" s="263" t="s">
        <v>172</v>
      </c>
      <c r="E120" s="264">
        <v>2.394</v>
      </c>
      <c r="F120" s="264">
        <v>0</v>
      </c>
      <c r="G120" s="265">
        <f>E120*F120</f>
        <v>0</v>
      </c>
      <c r="H120" s="266">
        <v>2.525</v>
      </c>
      <c r="I120" s="267">
        <f>E120*H120</f>
        <v>6.04485</v>
      </c>
      <c r="J120" s="266">
        <v>0</v>
      </c>
      <c r="K120" s="267">
        <f>E120*J120</f>
        <v>0</v>
      </c>
      <c r="O120" s="259">
        <v>2</v>
      </c>
      <c r="AA120" s="232">
        <v>1</v>
      </c>
      <c r="AB120" s="232">
        <v>1</v>
      </c>
      <c r="AC120" s="232">
        <v>1</v>
      </c>
      <c r="AZ120" s="232">
        <v>1</v>
      </c>
      <c r="BA120" s="232">
        <f>IF(AZ120=1,G120,0)</f>
        <v>0</v>
      </c>
      <c r="BB120" s="232">
        <f>IF(AZ120=2,G120,0)</f>
        <v>0</v>
      </c>
      <c r="BC120" s="232">
        <f>IF(AZ120=3,G120,0)</f>
        <v>0</v>
      </c>
      <c r="BD120" s="232">
        <f>IF(AZ120=4,G120,0)</f>
        <v>0</v>
      </c>
      <c r="BE120" s="232">
        <f>IF(AZ120=5,G120,0)</f>
        <v>0</v>
      </c>
      <c r="CA120" s="259">
        <v>1</v>
      </c>
      <c r="CB120" s="259">
        <v>1</v>
      </c>
    </row>
    <row r="121" spans="1:15" ht="12.75">
      <c r="A121" s="268"/>
      <c r="B121" s="271"/>
      <c r="C121" s="325" t="s">
        <v>289</v>
      </c>
      <c r="D121" s="326"/>
      <c r="E121" s="272">
        <v>2.394</v>
      </c>
      <c r="F121" s="273"/>
      <c r="G121" s="274"/>
      <c r="H121" s="275"/>
      <c r="I121" s="269"/>
      <c r="J121" s="276"/>
      <c r="K121" s="269"/>
      <c r="M121" s="270" t="s">
        <v>289</v>
      </c>
      <c r="O121" s="259"/>
    </row>
    <row r="122" spans="1:57" ht="12.75">
      <c r="A122" s="277"/>
      <c r="B122" s="278" t="s">
        <v>99</v>
      </c>
      <c r="C122" s="279" t="s">
        <v>284</v>
      </c>
      <c r="D122" s="280"/>
      <c r="E122" s="281"/>
      <c r="F122" s="282"/>
      <c r="G122" s="283">
        <f>SUM(G115:G121)</f>
        <v>0</v>
      </c>
      <c r="H122" s="284"/>
      <c r="I122" s="285">
        <f>SUM(I115:I121)</f>
        <v>6.04485</v>
      </c>
      <c r="J122" s="284"/>
      <c r="K122" s="285">
        <f>SUM(K115:K121)</f>
        <v>0</v>
      </c>
      <c r="O122" s="259">
        <v>4</v>
      </c>
      <c r="BA122" s="286">
        <f>SUM(BA115:BA121)</f>
        <v>0</v>
      </c>
      <c r="BB122" s="286">
        <f>SUM(BB115:BB121)</f>
        <v>0</v>
      </c>
      <c r="BC122" s="286">
        <f>SUM(BC115:BC121)</f>
        <v>0</v>
      </c>
      <c r="BD122" s="286">
        <f>SUM(BD115:BD121)</f>
        <v>0</v>
      </c>
      <c r="BE122" s="286">
        <f>SUM(BE115:BE121)</f>
        <v>0</v>
      </c>
    </row>
    <row r="123" spans="1:15" ht="12.75">
      <c r="A123" s="249" t="s">
        <v>95</v>
      </c>
      <c r="B123" s="250" t="s">
        <v>290</v>
      </c>
      <c r="C123" s="251" t="s">
        <v>291</v>
      </c>
      <c r="D123" s="252"/>
      <c r="E123" s="253"/>
      <c r="F123" s="253"/>
      <c r="G123" s="254"/>
      <c r="H123" s="255"/>
      <c r="I123" s="256"/>
      <c r="J123" s="257"/>
      <c r="K123" s="258"/>
      <c r="O123" s="259">
        <v>1</v>
      </c>
    </row>
    <row r="124" spans="1:80" ht="12.75">
      <c r="A124" s="260">
        <v>24</v>
      </c>
      <c r="B124" s="261" t="s">
        <v>293</v>
      </c>
      <c r="C124" s="262" t="s">
        <v>294</v>
      </c>
      <c r="D124" s="263" t="s">
        <v>200</v>
      </c>
      <c r="E124" s="264">
        <v>204.9</v>
      </c>
      <c r="F124" s="264">
        <v>0</v>
      </c>
      <c r="G124" s="265">
        <f>E124*F124</f>
        <v>0</v>
      </c>
      <c r="H124" s="266">
        <v>0.2916</v>
      </c>
      <c r="I124" s="267">
        <f>E124*H124</f>
        <v>59.74884000000001</v>
      </c>
      <c r="J124" s="266">
        <v>0</v>
      </c>
      <c r="K124" s="267">
        <f>E124*J124</f>
        <v>0</v>
      </c>
      <c r="O124" s="259">
        <v>2</v>
      </c>
      <c r="AA124" s="232">
        <v>1</v>
      </c>
      <c r="AB124" s="232">
        <v>1</v>
      </c>
      <c r="AC124" s="232">
        <v>1</v>
      </c>
      <c r="AZ124" s="232">
        <v>1</v>
      </c>
      <c r="BA124" s="232">
        <f>IF(AZ124=1,G124,0)</f>
        <v>0</v>
      </c>
      <c r="BB124" s="232">
        <f>IF(AZ124=2,G124,0)</f>
        <v>0</v>
      </c>
      <c r="BC124" s="232">
        <f>IF(AZ124=3,G124,0)</f>
        <v>0</v>
      </c>
      <c r="BD124" s="232">
        <f>IF(AZ124=4,G124,0)</f>
        <v>0</v>
      </c>
      <c r="BE124" s="232">
        <f>IF(AZ124=5,G124,0)</f>
        <v>0</v>
      </c>
      <c r="CA124" s="259">
        <v>1</v>
      </c>
      <c r="CB124" s="259">
        <v>1</v>
      </c>
    </row>
    <row r="125" spans="1:15" ht="12.75">
      <c r="A125" s="268"/>
      <c r="B125" s="271"/>
      <c r="C125" s="325" t="s">
        <v>202</v>
      </c>
      <c r="D125" s="326"/>
      <c r="E125" s="272">
        <v>27.5</v>
      </c>
      <c r="F125" s="273"/>
      <c r="G125" s="274"/>
      <c r="H125" s="275"/>
      <c r="I125" s="269"/>
      <c r="J125" s="276"/>
      <c r="K125" s="269"/>
      <c r="M125" s="270" t="s">
        <v>202</v>
      </c>
      <c r="O125" s="259"/>
    </row>
    <row r="126" spans="1:15" ht="12.75">
      <c r="A126" s="268"/>
      <c r="B126" s="271"/>
      <c r="C126" s="325" t="s">
        <v>203</v>
      </c>
      <c r="D126" s="326"/>
      <c r="E126" s="272">
        <v>177.4</v>
      </c>
      <c r="F126" s="273"/>
      <c r="G126" s="274"/>
      <c r="H126" s="275"/>
      <c r="I126" s="269"/>
      <c r="J126" s="276"/>
      <c r="K126" s="269"/>
      <c r="M126" s="270" t="s">
        <v>203</v>
      </c>
      <c r="O126" s="259"/>
    </row>
    <row r="127" spans="1:80" ht="12.75">
      <c r="A127" s="260">
        <v>25</v>
      </c>
      <c r="B127" s="261" t="s">
        <v>295</v>
      </c>
      <c r="C127" s="262" t="s">
        <v>296</v>
      </c>
      <c r="D127" s="263" t="s">
        <v>200</v>
      </c>
      <c r="E127" s="264">
        <v>409.8</v>
      </c>
      <c r="F127" s="264">
        <v>0</v>
      </c>
      <c r="G127" s="265">
        <f>E127*F127</f>
        <v>0</v>
      </c>
      <c r="H127" s="266">
        <v>0.11637</v>
      </c>
      <c r="I127" s="267">
        <f>E127*H127</f>
        <v>47.688426</v>
      </c>
      <c r="J127" s="266">
        <v>0</v>
      </c>
      <c r="K127" s="267">
        <f>E127*J127</f>
        <v>0</v>
      </c>
      <c r="O127" s="259">
        <v>2</v>
      </c>
      <c r="AA127" s="232">
        <v>1</v>
      </c>
      <c r="AB127" s="232">
        <v>1</v>
      </c>
      <c r="AC127" s="232">
        <v>1</v>
      </c>
      <c r="AZ127" s="232">
        <v>1</v>
      </c>
      <c r="BA127" s="232">
        <f>IF(AZ127=1,G127,0)</f>
        <v>0</v>
      </c>
      <c r="BB127" s="232">
        <f>IF(AZ127=2,G127,0)</f>
        <v>0</v>
      </c>
      <c r="BC127" s="232">
        <f>IF(AZ127=3,G127,0)</f>
        <v>0</v>
      </c>
      <c r="BD127" s="232">
        <f>IF(AZ127=4,G127,0)</f>
        <v>0</v>
      </c>
      <c r="BE127" s="232">
        <f>IF(AZ127=5,G127,0)</f>
        <v>0</v>
      </c>
      <c r="CA127" s="259">
        <v>1</v>
      </c>
      <c r="CB127" s="259">
        <v>1</v>
      </c>
    </row>
    <row r="128" spans="1:15" ht="12.75">
      <c r="A128" s="268"/>
      <c r="B128" s="271"/>
      <c r="C128" s="325" t="s">
        <v>297</v>
      </c>
      <c r="D128" s="326"/>
      <c r="E128" s="272">
        <v>55</v>
      </c>
      <c r="F128" s="273"/>
      <c r="G128" s="274"/>
      <c r="H128" s="275"/>
      <c r="I128" s="269"/>
      <c r="J128" s="276"/>
      <c r="K128" s="269"/>
      <c r="M128" s="270" t="s">
        <v>297</v>
      </c>
      <c r="O128" s="259"/>
    </row>
    <row r="129" spans="1:15" ht="12.75">
      <c r="A129" s="268"/>
      <c r="B129" s="271"/>
      <c r="C129" s="325" t="s">
        <v>298</v>
      </c>
      <c r="D129" s="326"/>
      <c r="E129" s="272">
        <v>354.8</v>
      </c>
      <c r="F129" s="273"/>
      <c r="G129" s="274"/>
      <c r="H129" s="275"/>
      <c r="I129" s="269"/>
      <c r="J129" s="276"/>
      <c r="K129" s="269"/>
      <c r="M129" s="270" t="s">
        <v>298</v>
      </c>
      <c r="O129" s="259"/>
    </row>
    <row r="130" spans="1:80" ht="12.75">
      <c r="A130" s="260">
        <v>26</v>
      </c>
      <c r="B130" s="261" t="s">
        <v>299</v>
      </c>
      <c r="C130" s="262" t="s">
        <v>300</v>
      </c>
      <c r="D130" s="263" t="s">
        <v>200</v>
      </c>
      <c r="E130" s="264">
        <v>45.1</v>
      </c>
      <c r="F130" s="264">
        <v>0</v>
      </c>
      <c r="G130" s="265">
        <f>E130*F130</f>
        <v>0</v>
      </c>
      <c r="H130" s="266">
        <v>0.3708</v>
      </c>
      <c r="I130" s="267">
        <f>E130*H130</f>
        <v>16.723080000000003</v>
      </c>
      <c r="J130" s="266">
        <v>0</v>
      </c>
      <c r="K130" s="267">
        <f>E130*J130</f>
        <v>0</v>
      </c>
      <c r="O130" s="259">
        <v>2</v>
      </c>
      <c r="AA130" s="232">
        <v>1</v>
      </c>
      <c r="AB130" s="232">
        <v>1</v>
      </c>
      <c r="AC130" s="232">
        <v>1</v>
      </c>
      <c r="AZ130" s="232">
        <v>1</v>
      </c>
      <c r="BA130" s="232">
        <f>IF(AZ130=1,G130,0)</f>
        <v>0</v>
      </c>
      <c r="BB130" s="232">
        <f>IF(AZ130=2,G130,0)</f>
        <v>0</v>
      </c>
      <c r="BC130" s="232">
        <f>IF(AZ130=3,G130,0)</f>
        <v>0</v>
      </c>
      <c r="BD130" s="232">
        <f>IF(AZ130=4,G130,0)</f>
        <v>0</v>
      </c>
      <c r="BE130" s="232">
        <f>IF(AZ130=5,G130,0)</f>
        <v>0</v>
      </c>
      <c r="CA130" s="259">
        <v>1</v>
      </c>
      <c r="CB130" s="259">
        <v>1</v>
      </c>
    </row>
    <row r="131" spans="1:15" ht="12.75">
      <c r="A131" s="268"/>
      <c r="B131" s="271"/>
      <c r="C131" s="325" t="s">
        <v>201</v>
      </c>
      <c r="D131" s="326"/>
      <c r="E131" s="272">
        <v>45.1</v>
      </c>
      <c r="F131" s="273"/>
      <c r="G131" s="274"/>
      <c r="H131" s="275"/>
      <c r="I131" s="269"/>
      <c r="J131" s="276"/>
      <c r="K131" s="269"/>
      <c r="M131" s="270" t="s">
        <v>201</v>
      </c>
      <c r="O131" s="259"/>
    </row>
    <row r="132" spans="1:80" ht="12.75">
      <c r="A132" s="260">
        <v>27</v>
      </c>
      <c r="B132" s="261" t="s">
        <v>301</v>
      </c>
      <c r="C132" s="262" t="s">
        <v>302</v>
      </c>
      <c r="D132" s="263" t="s">
        <v>200</v>
      </c>
      <c r="E132" s="264">
        <v>45.1</v>
      </c>
      <c r="F132" s="264">
        <v>0</v>
      </c>
      <c r="G132" s="265">
        <f>E132*F132</f>
        <v>0</v>
      </c>
      <c r="H132" s="266">
        <v>0.0739</v>
      </c>
      <c r="I132" s="267">
        <f>E132*H132</f>
        <v>3.33289</v>
      </c>
      <c r="J132" s="266">
        <v>0</v>
      </c>
      <c r="K132" s="267">
        <f>E132*J132</f>
        <v>0</v>
      </c>
      <c r="O132" s="259">
        <v>2</v>
      </c>
      <c r="AA132" s="232">
        <v>1</v>
      </c>
      <c r="AB132" s="232">
        <v>1</v>
      </c>
      <c r="AC132" s="232">
        <v>1</v>
      </c>
      <c r="AZ132" s="232">
        <v>1</v>
      </c>
      <c r="BA132" s="232">
        <f>IF(AZ132=1,G132,0)</f>
        <v>0</v>
      </c>
      <c r="BB132" s="232">
        <f>IF(AZ132=2,G132,0)</f>
        <v>0</v>
      </c>
      <c r="BC132" s="232">
        <f>IF(AZ132=3,G132,0)</f>
        <v>0</v>
      </c>
      <c r="BD132" s="232">
        <f>IF(AZ132=4,G132,0)</f>
        <v>0</v>
      </c>
      <c r="BE132" s="232">
        <f>IF(AZ132=5,G132,0)</f>
        <v>0</v>
      </c>
      <c r="CA132" s="259">
        <v>1</v>
      </c>
      <c r="CB132" s="259">
        <v>1</v>
      </c>
    </row>
    <row r="133" spans="1:15" ht="12.75">
      <c r="A133" s="268"/>
      <c r="B133" s="271"/>
      <c r="C133" s="325" t="s">
        <v>201</v>
      </c>
      <c r="D133" s="326"/>
      <c r="E133" s="272">
        <v>45.1</v>
      </c>
      <c r="F133" s="273"/>
      <c r="G133" s="274"/>
      <c r="H133" s="275"/>
      <c r="I133" s="269"/>
      <c r="J133" s="276"/>
      <c r="K133" s="269"/>
      <c r="M133" s="270" t="s">
        <v>201</v>
      </c>
      <c r="O133" s="259"/>
    </row>
    <row r="134" spans="1:80" ht="12.75">
      <c r="A134" s="260">
        <v>28</v>
      </c>
      <c r="B134" s="261" t="s">
        <v>303</v>
      </c>
      <c r="C134" s="262" t="s">
        <v>304</v>
      </c>
      <c r="D134" s="263" t="s">
        <v>200</v>
      </c>
      <c r="E134" s="264">
        <v>45.1</v>
      </c>
      <c r="F134" s="264">
        <v>0</v>
      </c>
      <c r="G134" s="265">
        <f>E134*F134</f>
        <v>0</v>
      </c>
      <c r="H134" s="266">
        <v>0</v>
      </c>
      <c r="I134" s="267">
        <f>E134*H134</f>
        <v>0</v>
      </c>
      <c r="J134" s="266">
        <v>0</v>
      </c>
      <c r="K134" s="267">
        <f>E134*J134</f>
        <v>0</v>
      </c>
      <c r="O134" s="259">
        <v>2</v>
      </c>
      <c r="AA134" s="232">
        <v>1</v>
      </c>
      <c r="AB134" s="232">
        <v>1</v>
      </c>
      <c r="AC134" s="232">
        <v>1</v>
      </c>
      <c r="AZ134" s="232">
        <v>1</v>
      </c>
      <c r="BA134" s="232">
        <f>IF(AZ134=1,G134,0)</f>
        <v>0</v>
      </c>
      <c r="BB134" s="232">
        <f>IF(AZ134=2,G134,0)</f>
        <v>0</v>
      </c>
      <c r="BC134" s="232">
        <f>IF(AZ134=3,G134,0)</f>
        <v>0</v>
      </c>
      <c r="BD134" s="232">
        <f>IF(AZ134=4,G134,0)</f>
        <v>0</v>
      </c>
      <c r="BE134" s="232">
        <f>IF(AZ134=5,G134,0)</f>
        <v>0</v>
      </c>
      <c r="CA134" s="259">
        <v>1</v>
      </c>
      <c r="CB134" s="259">
        <v>1</v>
      </c>
    </row>
    <row r="135" spans="1:80" ht="12.75">
      <c r="A135" s="260">
        <v>29</v>
      </c>
      <c r="B135" s="261" t="s">
        <v>163</v>
      </c>
      <c r="C135" s="262" t="s">
        <v>305</v>
      </c>
      <c r="D135" s="263" t="s">
        <v>200</v>
      </c>
      <c r="E135" s="264">
        <v>204.9</v>
      </c>
      <c r="F135" s="264">
        <v>0</v>
      </c>
      <c r="G135" s="265">
        <f>E135*F135</f>
        <v>0</v>
      </c>
      <c r="H135" s="266">
        <v>0.085</v>
      </c>
      <c r="I135" s="267">
        <f>E135*H135</f>
        <v>17.416500000000003</v>
      </c>
      <c r="J135" s="266"/>
      <c r="K135" s="267">
        <f>E135*J135</f>
        <v>0</v>
      </c>
      <c r="O135" s="259">
        <v>2</v>
      </c>
      <c r="AA135" s="232">
        <v>12</v>
      </c>
      <c r="AB135" s="232">
        <v>0</v>
      </c>
      <c r="AC135" s="232">
        <v>29</v>
      </c>
      <c r="AZ135" s="232">
        <v>1</v>
      </c>
      <c r="BA135" s="232">
        <f>IF(AZ135=1,G135,0)</f>
        <v>0</v>
      </c>
      <c r="BB135" s="232">
        <f>IF(AZ135=2,G135,0)</f>
        <v>0</v>
      </c>
      <c r="BC135" s="232">
        <f>IF(AZ135=3,G135,0)</f>
        <v>0</v>
      </c>
      <c r="BD135" s="232">
        <f>IF(AZ135=4,G135,0)</f>
        <v>0</v>
      </c>
      <c r="BE135" s="232">
        <f>IF(AZ135=5,G135,0)</f>
        <v>0</v>
      </c>
      <c r="CA135" s="259">
        <v>12</v>
      </c>
      <c r="CB135" s="259">
        <v>0</v>
      </c>
    </row>
    <row r="136" spans="1:15" ht="12.75">
      <c r="A136" s="268"/>
      <c r="B136" s="271"/>
      <c r="C136" s="325" t="s">
        <v>306</v>
      </c>
      <c r="D136" s="326"/>
      <c r="E136" s="272">
        <v>0</v>
      </c>
      <c r="F136" s="273"/>
      <c r="G136" s="274"/>
      <c r="H136" s="275"/>
      <c r="I136" s="269"/>
      <c r="J136" s="276"/>
      <c r="K136" s="269"/>
      <c r="M136" s="270" t="s">
        <v>306</v>
      </c>
      <c r="O136" s="259"/>
    </row>
    <row r="137" spans="1:15" ht="12.75">
      <c r="A137" s="268"/>
      <c r="B137" s="271"/>
      <c r="C137" s="325" t="s">
        <v>202</v>
      </c>
      <c r="D137" s="326"/>
      <c r="E137" s="272">
        <v>27.5</v>
      </c>
      <c r="F137" s="273"/>
      <c r="G137" s="274"/>
      <c r="H137" s="275"/>
      <c r="I137" s="269"/>
      <c r="J137" s="276"/>
      <c r="K137" s="269"/>
      <c r="M137" s="270" t="s">
        <v>202</v>
      </c>
      <c r="O137" s="259"/>
    </row>
    <row r="138" spans="1:15" ht="12.75">
      <c r="A138" s="268"/>
      <c r="B138" s="271"/>
      <c r="C138" s="325" t="s">
        <v>203</v>
      </c>
      <c r="D138" s="326"/>
      <c r="E138" s="272">
        <v>177.4</v>
      </c>
      <c r="F138" s="273"/>
      <c r="G138" s="274"/>
      <c r="H138" s="275"/>
      <c r="I138" s="269"/>
      <c r="J138" s="276"/>
      <c r="K138" s="269"/>
      <c r="M138" s="270" t="s">
        <v>203</v>
      </c>
      <c r="O138" s="259"/>
    </row>
    <row r="139" spans="1:80" ht="12.75">
      <c r="A139" s="260">
        <v>30</v>
      </c>
      <c r="B139" s="261" t="s">
        <v>307</v>
      </c>
      <c r="C139" s="262" t="s">
        <v>308</v>
      </c>
      <c r="D139" s="263" t="s">
        <v>200</v>
      </c>
      <c r="E139" s="264">
        <v>46.453</v>
      </c>
      <c r="F139" s="264">
        <v>0</v>
      </c>
      <c r="G139" s="265">
        <f>E139*F139</f>
        <v>0</v>
      </c>
      <c r="H139" s="266">
        <v>0.129</v>
      </c>
      <c r="I139" s="267">
        <f>E139*H139</f>
        <v>5.992437000000001</v>
      </c>
      <c r="J139" s="266"/>
      <c r="K139" s="267">
        <f>E139*J139</f>
        <v>0</v>
      </c>
      <c r="O139" s="259">
        <v>2</v>
      </c>
      <c r="AA139" s="232">
        <v>3</v>
      </c>
      <c r="AB139" s="232">
        <v>1</v>
      </c>
      <c r="AC139" s="232">
        <v>59245120</v>
      </c>
      <c r="AZ139" s="232">
        <v>1</v>
      </c>
      <c r="BA139" s="232">
        <f>IF(AZ139=1,G139,0)</f>
        <v>0</v>
      </c>
      <c r="BB139" s="232">
        <f>IF(AZ139=2,G139,0)</f>
        <v>0</v>
      </c>
      <c r="BC139" s="232">
        <f>IF(AZ139=3,G139,0)</f>
        <v>0</v>
      </c>
      <c r="BD139" s="232">
        <f>IF(AZ139=4,G139,0)</f>
        <v>0</v>
      </c>
      <c r="BE139" s="232">
        <f>IF(AZ139=5,G139,0)</f>
        <v>0</v>
      </c>
      <c r="CA139" s="259">
        <v>3</v>
      </c>
      <c r="CB139" s="259">
        <v>1</v>
      </c>
    </row>
    <row r="140" spans="1:15" ht="12.75">
      <c r="A140" s="268"/>
      <c r="B140" s="271"/>
      <c r="C140" s="325" t="s">
        <v>309</v>
      </c>
      <c r="D140" s="326"/>
      <c r="E140" s="272">
        <v>46.453</v>
      </c>
      <c r="F140" s="273"/>
      <c r="G140" s="274"/>
      <c r="H140" s="275"/>
      <c r="I140" s="269"/>
      <c r="J140" s="276"/>
      <c r="K140" s="269"/>
      <c r="M140" s="270" t="s">
        <v>309</v>
      </c>
      <c r="O140" s="259"/>
    </row>
    <row r="141" spans="1:57" ht="12.75">
      <c r="A141" s="277"/>
      <c r="B141" s="278" t="s">
        <v>99</v>
      </c>
      <c r="C141" s="279" t="s">
        <v>292</v>
      </c>
      <c r="D141" s="280"/>
      <c r="E141" s="281"/>
      <c r="F141" s="282"/>
      <c r="G141" s="283">
        <f>SUM(G123:G140)</f>
        <v>0</v>
      </c>
      <c r="H141" s="284"/>
      <c r="I141" s="285">
        <f>SUM(I123:I140)</f>
        <v>150.902173</v>
      </c>
      <c r="J141" s="284"/>
      <c r="K141" s="285">
        <f>SUM(K123:K140)</f>
        <v>0</v>
      </c>
      <c r="O141" s="259">
        <v>4</v>
      </c>
      <c r="BA141" s="286">
        <f>SUM(BA123:BA140)</f>
        <v>0</v>
      </c>
      <c r="BB141" s="286">
        <f>SUM(BB123:BB140)</f>
        <v>0</v>
      </c>
      <c r="BC141" s="286">
        <f>SUM(BC123:BC140)</f>
        <v>0</v>
      </c>
      <c r="BD141" s="286">
        <f>SUM(BD123:BD140)</f>
        <v>0</v>
      </c>
      <c r="BE141" s="286">
        <f>SUM(BE123:BE140)</f>
        <v>0</v>
      </c>
    </row>
    <row r="142" spans="1:15" ht="12.75">
      <c r="A142" s="249" t="s">
        <v>95</v>
      </c>
      <c r="B142" s="250" t="s">
        <v>310</v>
      </c>
      <c r="C142" s="251" t="s">
        <v>311</v>
      </c>
      <c r="D142" s="252"/>
      <c r="E142" s="253"/>
      <c r="F142" s="253"/>
      <c r="G142" s="254"/>
      <c r="H142" s="255"/>
      <c r="I142" s="256"/>
      <c r="J142" s="257"/>
      <c r="K142" s="258"/>
      <c r="O142" s="259">
        <v>1</v>
      </c>
    </row>
    <row r="143" spans="1:80" ht="12.75">
      <c r="A143" s="260">
        <v>31</v>
      </c>
      <c r="B143" s="261" t="s">
        <v>313</v>
      </c>
      <c r="C143" s="262" t="s">
        <v>314</v>
      </c>
      <c r="D143" s="263" t="s">
        <v>315</v>
      </c>
      <c r="E143" s="264">
        <v>74.8</v>
      </c>
      <c r="F143" s="264">
        <v>0</v>
      </c>
      <c r="G143" s="265">
        <f>E143*F143</f>
        <v>0</v>
      </c>
      <c r="H143" s="266">
        <v>0.07971</v>
      </c>
      <c r="I143" s="267">
        <f>E143*H143</f>
        <v>5.962308</v>
      </c>
      <c r="J143" s="266">
        <v>0</v>
      </c>
      <c r="K143" s="267">
        <f>E143*J143</f>
        <v>0</v>
      </c>
      <c r="O143" s="259">
        <v>2</v>
      </c>
      <c r="AA143" s="232">
        <v>1</v>
      </c>
      <c r="AB143" s="232">
        <v>1</v>
      </c>
      <c r="AC143" s="232">
        <v>1</v>
      </c>
      <c r="AZ143" s="232">
        <v>1</v>
      </c>
      <c r="BA143" s="232">
        <f>IF(AZ143=1,G143,0)</f>
        <v>0</v>
      </c>
      <c r="BB143" s="232">
        <f>IF(AZ143=2,G143,0)</f>
        <v>0</v>
      </c>
      <c r="BC143" s="232">
        <f>IF(AZ143=3,G143,0)</f>
        <v>0</v>
      </c>
      <c r="BD143" s="232">
        <f>IF(AZ143=4,G143,0)</f>
        <v>0</v>
      </c>
      <c r="BE143" s="232">
        <f>IF(AZ143=5,G143,0)</f>
        <v>0</v>
      </c>
      <c r="CA143" s="259">
        <v>1</v>
      </c>
      <c r="CB143" s="259">
        <v>1</v>
      </c>
    </row>
    <row r="144" spans="1:15" ht="12.75">
      <c r="A144" s="268"/>
      <c r="B144" s="271"/>
      <c r="C144" s="325" t="s">
        <v>316</v>
      </c>
      <c r="D144" s="326"/>
      <c r="E144" s="272">
        <v>18.8</v>
      </c>
      <c r="F144" s="273"/>
      <c r="G144" s="274"/>
      <c r="H144" s="275"/>
      <c r="I144" s="269"/>
      <c r="J144" s="276"/>
      <c r="K144" s="269"/>
      <c r="M144" s="270" t="s">
        <v>316</v>
      </c>
      <c r="O144" s="259"/>
    </row>
    <row r="145" spans="1:15" ht="12.75">
      <c r="A145" s="268"/>
      <c r="B145" s="271"/>
      <c r="C145" s="325" t="s">
        <v>317</v>
      </c>
      <c r="D145" s="326"/>
      <c r="E145" s="272">
        <v>56</v>
      </c>
      <c r="F145" s="273"/>
      <c r="G145" s="274"/>
      <c r="H145" s="275"/>
      <c r="I145" s="269"/>
      <c r="J145" s="276"/>
      <c r="K145" s="269"/>
      <c r="M145" s="270" t="s">
        <v>317</v>
      </c>
      <c r="O145" s="259"/>
    </row>
    <row r="146" spans="1:80" ht="12.75">
      <c r="A146" s="260">
        <v>32</v>
      </c>
      <c r="B146" s="261" t="s">
        <v>318</v>
      </c>
      <c r="C146" s="262" t="s">
        <v>319</v>
      </c>
      <c r="D146" s="263" t="s">
        <v>315</v>
      </c>
      <c r="E146" s="264">
        <v>112.2</v>
      </c>
      <c r="F146" s="264">
        <v>0</v>
      </c>
      <c r="G146" s="265">
        <f>E146*F146</f>
        <v>0</v>
      </c>
      <c r="H146" s="266">
        <v>0.09971</v>
      </c>
      <c r="I146" s="267">
        <f>E146*H146</f>
        <v>11.187462</v>
      </c>
      <c r="J146" s="266">
        <v>0</v>
      </c>
      <c r="K146" s="267">
        <f>E146*J146</f>
        <v>0</v>
      </c>
      <c r="O146" s="259">
        <v>2</v>
      </c>
      <c r="AA146" s="232">
        <v>1</v>
      </c>
      <c r="AB146" s="232">
        <v>1</v>
      </c>
      <c r="AC146" s="232">
        <v>1</v>
      </c>
      <c r="AZ146" s="232">
        <v>1</v>
      </c>
      <c r="BA146" s="232">
        <f>IF(AZ146=1,G146,0)</f>
        <v>0</v>
      </c>
      <c r="BB146" s="232">
        <f>IF(AZ146=2,G146,0)</f>
        <v>0</v>
      </c>
      <c r="BC146" s="232">
        <f>IF(AZ146=3,G146,0)</f>
        <v>0</v>
      </c>
      <c r="BD146" s="232">
        <f>IF(AZ146=4,G146,0)</f>
        <v>0</v>
      </c>
      <c r="BE146" s="232">
        <f>IF(AZ146=5,G146,0)</f>
        <v>0</v>
      </c>
      <c r="CA146" s="259">
        <v>1</v>
      </c>
      <c r="CB146" s="259">
        <v>1</v>
      </c>
    </row>
    <row r="147" spans="1:15" ht="12.75">
      <c r="A147" s="268"/>
      <c r="B147" s="271"/>
      <c r="C147" s="325" t="s">
        <v>320</v>
      </c>
      <c r="D147" s="326"/>
      <c r="E147" s="272">
        <v>28.2</v>
      </c>
      <c r="F147" s="273"/>
      <c r="G147" s="274"/>
      <c r="H147" s="275"/>
      <c r="I147" s="269"/>
      <c r="J147" s="276"/>
      <c r="K147" s="269"/>
      <c r="M147" s="270" t="s">
        <v>320</v>
      </c>
      <c r="O147" s="259"/>
    </row>
    <row r="148" spans="1:15" ht="12.75">
      <c r="A148" s="268"/>
      <c r="B148" s="271"/>
      <c r="C148" s="325" t="s">
        <v>321</v>
      </c>
      <c r="D148" s="326"/>
      <c r="E148" s="272">
        <v>84</v>
      </c>
      <c r="F148" s="273"/>
      <c r="G148" s="274"/>
      <c r="H148" s="275"/>
      <c r="I148" s="269"/>
      <c r="J148" s="276"/>
      <c r="K148" s="269"/>
      <c r="M148" s="270" t="s">
        <v>321</v>
      </c>
      <c r="O148" s="259"/>
    </row>
    <row r="149" spans="1:80" ht="12.75">
      <c r="A149" s="260">
        <v>33</v>
      </c>
      <c r="B149" s="261" t="s">
        <v>318</v>
      </c>
      <c r="C149" s="262" t="s">
        <v>319</v>
      </c>
      <c r="D149" s="263" t="s">
        <v>315</v>
      </c>
      <c r="E149" s="264">
        <v>216.7</v>
      </c>
      <c r="F149" s="264">
        <v>0</v>
      </c>
      <c r="G149" s="265">
        <f>E149*F149</f>
        <v>0</v>
      </c>
      <c r="H149" s="266">
        <v>0.09971</v>
      </c>
      <c r="I149" s="267">
        <f>E149*H149</f>
        <v>21.607156999999997</v>
      </c>
      <c r="J149" s="266">
        <v>0</v>
      </c>
      <c r="K149" s="267">
        <f>E149*J149</f>
        <v>0</v>
      </c>
      <c r="O149" s="259">
        <v>2</v>
      </c>
      <c r="AA149" s="232">
        <v>1</v>
      </c>
      <c r="AB149" s="232">
        <v>1</v>
      </c>
      <c r="AC149" s="232">
        <v>1</v>
      </c>
      <c r="AZ149" s="232">
        <v>1</v>
      </c>
      <c r="BA149" s="232">
        <f>IF(AZ149=1,G149,0)</f>
        <v>0</v>
      </c>
      <c r="BB149" s="232">
        <f>IF(AZ149=2,G149,0)</f>
        <v>0</v>
      </c>
      <c r="BC149" s="232">
        <f>IF(AZ149=3,G149,0)</f>
        <v>0</v>
      </c>
      <c r="BD149" s="232">
        <f>IF(AZ149=4,G149,0)</f>
        <v>0</v>
      </c>
      <c r="BE149" s="232">
        <f>IF(AZ149=5,G149,0)</f>
        <v>0</v>
      </c>
      <c r="CA149" s="259">
        <v>1</v>
      </c>
      <c r="CB149" s="259">
        <v>1</v>
      </c>
    </row>
    <row r="150" spans="1:15" ht="12.75">
      <c r="A150" s="268"/>
      <c r="B150" s="271"/>
      <c r="C150" s="325" t="s">
        <v>322</v>
      </c>
      <c r="D150" s="326"/>
      <c r="E150" s="272">
        <v>18.5</v>
      </c>
      <c r="F150" s="273"/>
      <c r="G150" s="274"/>
      <c r="H150" s="275"/>
      <c r="I150" s="269"/>
      <c r="J150" s="276"/>
      <c r="K150" s="269"/>
      <c r="M150" s="270" t="s">
        <v>322</v>
      </c>
      <c r="O150" s="259"/>
    </row>
    <row r="151" spans="1:15" ht="12.75">
      <c r="A151" s="268"/>
      <c r="B151" s="271"/>
      <c r="C151" s="325" t="s">
        <v>323</v>
      </c>
      <c r="D151" s="326"/>
      <c r="E151" s="272">
        <v>198.2</v>
      </c>
      <c r="F151" s="273"/>
      <c r="G151" s="274"/>
      <c r="H151" s="275"/>
      <c r="I151" s="269"/>
      <c r="J151" s="276"/>
      <c r="K151" s="269"/>
      <c r="M151" s="270" t="s">
        <v>323</v>
      </c>
      <c r="O151" s="259"/>
    </row>
    <row r="152" spans="1:80" ht="22.5">
      <c r="A152" s="260">
        <v>34</v>
      </c>
      <c r="B152" s="261" t="s">
        <v>324</v>
      </c>
      <c r="C152" s="262" t="s">
        <v>325</v>
      </c>
      <c r="D152" s="263" t="s">
        <v>315</v>
      </c>
      <c r="E152" s="264">
        <v>55.6</v>
      </c>
      <c r="F152" s="264">
        <v>0</v>
      </c>
      <c r="G152" s="265">
        <f>E152*F152</f>
        <v>0</v>
      </c>
      <c r="H152" s="266">
        <v>0.20614</v>
      </c>
      <c r="I152" s="267">
        <f>E152*H152</f>
        <v>11.461383999999999</v>
      </c>
      <c r="J152" s="266">
        <v>0</v>
      </c>
      <c r="K152" s="267">
        <f>E152*J152</f>
        <v>0</v>
      </c>
      <c r="O152" s="259">
        <v>2</v>
      </c>
      <c r="AA152" s="232">
        <v>1</v>
      </c>
      <c r="AB152" s="232">
        <v>1</v>
      </c>
      <c r="AC152" s="232">
        <v>1</v>
      </c>
      <c r="AZ152" s="232">
        <v>1</v>
      </c>
      <c r="BA152" s="232">
        <f>IF(AZ152=1,G152,0)</f>
        <v>0</v>
      </c>
      <c r="BB152" s="232">
        <f>IF(AZ152=2,G152,0)</f>
        <v>0</v>
      </c>
      <c r="BC152" s="232">
        <f>IF(AZ152=3,G152,0)</f>
        <v>0</v>
      </c>
      <c r="BD152" s="232">
        <f>IF(AZ152=4,G152,0)</f>
        <v>0</v>
      </c>
      <c r="BE152" s="232">
        <f>IF(AZ152=5,G152,0)</f>
        <v>0</v>
      </c>
      <c r="CA152" s="259">
        <v>1</v>
      </c>
      <c r="CB152" s="259">
        <v>1</v>
      </c>
    </row>
    <row r="153" spans="1:15" ht="12.75">
      <c r="A153" s="268"/>
      <c r="B153" s="271"/>
      <c r="C153" s="325" t="s">
        <v>326</v>
      </c>
      <c r="D153" s="326"/>
      <c r="E153" s="272">
        <v>55.6</v>
      </c>
      <c r="F153" s="273"/>
      <c r="G153" s="274"/>
      <c r="H153" s="275"/>
      <c r="I153" s="269"/>
      <c r="J153" s="276"/>
      <c r="K153" s="269"/>
      <c r="M153" s="270" t="s">
        <v>326</v>
      </c>
      <c r="O153" s="259"/>
    </row>
    <row r="154" spans="1:80" ht="12.75">
      <c r="A154" s="260">
        <v>35</v>
      </c>
      <c r="B154" s="261" t="s">
        <v>327</v>
      </c>
      <c r="C154" s="262" t="s">
        <v>328</v>
      </c>
      <c r="D154" s="263" t="s">
        <v>329</v>
      </c>
      <c r="E154" s="264">
        <v>10.0925</v>
      </c>
      <c r="F154" s="264">
        <v>0</v>
      </c>
      <c r="G154" s="265">
        <f>E154*F154</f>
        <v>0</v>
      </c>
      <c r="H154" s="266">
        <v>1</v>
      </c>
      <c r="I154" s="267">
        <f>E154*H154</f>
        <v>10.0925</v>
      </c>
      <c r="J154" s="266"/>
      <c r="K154" s="267">
        <f>E154*J154</f>
        <v>0</v>
      </c>
      <c r="O154" s="259">
        <v>2</v>
      </c>
      <c r="AA154" s="232">
        <v>3</v>
      </c>
      <c r="AB154" s="232">
        <v>1</v>
      </c>
      <c r="AC154" s="232">
        <v>58380120</v>
      </c>
      <c r="AZ154" s="232">
        <v>1</v>
      </c>
      <c r="BA154" s="232">
        <f>IF(AZ154=1,G154,0)</f>
        <v>0</v>
      </c>
      <c r="BB154" s="232">
        <f>IF(AZ154=2,G154,0)</f>
        <v>0</v>
      </c>
      <c r="BC154" s="232">
        <f>IF(AZ154=3,G154,0)</f>
        <v>0</v>
      </c>
      <c r="BD154" s="232">
        <f>IF(AZ154=4,G154,0)</f>
        <v>0</v>
      </c>
      <c r="BE154" s="232">
        <f>IF(AZ154=5,G154,0)</f>
        <v>0</v>
      </c>
      <c r="CA154" s="259">
        <v>3</v>
      </c>
      <c r="CB154" s="259">
        <v>1</v>
      </c>
    </row>
    <row r="155" spans="1:15" ht="12.75">
      <c r="A155" s="268"/>
      <c r="B155" s="271"/>
      <c r="C155" s="325" t="s">
        <v>330</v>
      </c>
      <c r="D155" s="326"/>
      <c r="E155" s="272">
        <v>5.4175</v>
      </c>
      <c r="F155" s="273"/>
      <c r="G155" s="274"/>
      <c r="H155" s="275"/>
      <c r="I155" s="269"/>
      <c r="J155" s="276"/>
      <c r="K155" s="269"/>
      <c r="M155" s="270" t="s">
        <v>330</v>
      </c>
      <c r="O155" s="259"/>
    </row>
    <row r="156" spans="1:15" ht="12.75">
      <c r="A156" s="268"/>
      <c r="B156" s="271"/>
      <c r="C156" s="325" t="s">
        <v>331</v>
      </c>
      <c r="D156" s="326"/>
      <c r="E156" s="272">
        <v>4.675</v>
      </c>
      <c r="F156" s="273"/>
      <c r="G156" s="274"/>
      <c r="H156" s="275"/>
      <c r="I156" s="269"/>
      <c r="J156" s="276"/>
      <c r="K156" s="269"/>
      <c r="M156" s="270" t="s">
        <v>331</v>
      </c>
      <c r="O156" s="259"/>
    </row>
    <row r="157" spans="1:57" ht="12.75">
      <c r="A157" s="277"/>
      <c r="B157" s="278" t="s">
        <v>99</v>
      </c>
      <c r="C157" s="279" t="s">
        <v>312</v>
      </c>
      <c r="D157" s="280"/>
      <c r="E157" s="281"/>
      <c r="F157" s="282"/>
      <c r="G157" s="283">
        <f>SUM(G142:G156)</f>
        <v>0</v>
      </c>
      <c r="H157" s="284"/>
      <c r="I157" s="285">
        <f>SUM(I142:I156)</f>
        <v>60.310811</v>
      </c>
      <c r="J157" s="284"/>
      <c r="K157" s="285">
        <f>SUM(K142:K156)</f>
        <v>0</v>
      </c>
      <c r="O157" s="259">
        <v>4</v>
      </c>
      <c r="BA157" s="286">
        <f>SUM(BA142:BA156)</f>
        <v>0</v>
      </c>
      <c r="BB157" s="286">
        <f>SUM(BB142:BB156)</f>
        <v>0</v>
      </c>
      <c r="BC157" s="286">
        <f>SUM(BC142:BC156)</f>
        <v>0</v>
      </c>
      <c r="BD157" s="286">
        <f>SUM(BD142:BD156)</f>
        <v>0</v>
      </c>
      <c r="BE157" s="286">
        <f>SUM(BE142:BE156)</f>
        <v>0</v>
      </c>
    </row>
    <row r="158" spans="1:15" ht="12.75">
      <c r="A158" s="249" t="s">
        <v>95</v>
      </c>
      <c r="B158" s="250" t="s">
        <v>332</v>
      </c>
      <c r="C158" s="251" t="s">
        <v>333</v>
      </c>
      <c r="D158" s="252"/>
      <c r="E158" s="253"/>
      <c r="F158" s="253"/>
      <c r="G158" s="254"/>
      <c r="H158" s="255"/>
      <c r="I158" s="256"/>
      <c r="J158" s="257"/>
      <c r="K158" s="258"/>
      <c r="O158" s="259">
        <v>1</v>
      </c>
    </row>
    <row r="159" spans="1:80" ht="12.75">
      <c r="A159" s="260">
        <v>36</v>
      </c>
      <c r="B159" s="261" t="s">
        <v>335</v>
      </c>
      <c r="C159" s="262" t="s">
        <v>336</v>
      </c>
      <c r="D159" s="263" t="s">
        <v>206</v>
      </c>
      <c r="E159" s="264">
        <v>217.257834</v>
      </c>
      <c r="F159" s="264">
        <v>0</v>
      </c>
      <c r="G159" s="265">
        <f>E159*F159</f>
        <v>0</v>
      </c>
      <c r="H159" s="266">
        <v>0</v>
      </c>
      <c r="I159" s="267">
        <f>E159*H159</f>
        <v>0</v>
      </c>
      <c r="J159" s="266"/>
      <c r="K159" s="267">
        <f>E159*J159</f>
        <v>0</v>
      </c>
      <c r="O159" s="259">
        <v>2</v>
      </c>
      <c r="AA159" s="232">
        <v>7</v>
      </c>
      <c r="AB159" s="232">
        <v>1</v>
      </c>
      <c r="AC159" s="232">
        <v>2</v>
      </c>
      <c r="AZ159" s="232">
        <v>1</v>
      </c>
      <c r="BA159" s="232">
        <f>IF(AZ159=1,G159,0)</f>
        <v>0</v>
      </c>
      <c r="BB159" s="232">
        <f>IF(AZ159=2,G159,0)</f>
        <v>0</v>
      </c>
      <c r="BC159" s="232">
        <f>IF(AZ159=3,G159,0)</f>
        <v>0</v>
      </c>
      <c r="BD159" s="232">
        <f>IF(AZ159=4,G159,0)</f>
        <v>0</v>
      </c>
      <c r="BE159" s="232">
        <f>IF(AZ159=5,G159,0)</f>
        <v>0</v>
      </c>
      <c r="CA159" s="259">
        <v>7</v>
      </c>
      <c r="CB159" s="259">
        <v>1</v>
      </c>
    </row>
    <row r="160" spans="1:57" ht="12.75">
      <c r="A160" s="277"/>
      <c r="B160" s="278" t="s">
        <v>99</v>
      </c>
      <c r="C160" s="279" t="s">
        <v>334</v>
      </c>
      <c r="D160" s="280"/>
      <c r="E160" s="281"/>
      <c r="F160" s="282"/>
      <c r="G160" s="283">
        <f>SUM(G158:G159)</f>
        <v>0</v>
      </c>
      <c r="H160" s="284"/>
      <c r="I160" s="285">
        <f>SUM(I158:I159)</f>
        <v>0</v>
      </c>
      <c r="J160" s="284"/>
      <c r="K160" s="285">
        <f>SUM(K158:K159)</f>
        <v>0</v>
      </c>
      <c r="O160" s="259">
        <v>4</v>
      </c>
      <c r="BA160" s="286">
        <f>SUM(BA158:BA159)</f>
        <v>0</v>
      </c>
      <c r="BB160" s="286">
        <f>SUM(BB158:BB159)</f>
        <v>0</v>
      </c>
      <c r="BC160" s="286">
        <f>SUM(BC158:BC159)</f>
        <v>0</v>
      </c>
      <c r="BD160" s="286">
        <f>SUM(BD158:BD159)</f>
        <v>0</v>
      </c>
      <c r="BE160" s="286">
        <f>SUM(BE158:BE159)</f>
        <v>0</v>
      </c>
    </row>
    <row r="161" ht="12.75">
      <c r="E161" s="232"/>
    </row>
    <row r="162" ht="12.75">
      <c r="E162" s="232"/>
    </row>
    <row r="163" ht="12.75">
      <c r="E163" s="232"/>
    </row>
    <row r="164" ht="12.75">
      <c r="E164" s="232"/>
    </row>
    <row r="165" ht="12.75">
      <c r="E165" s="232"/>
    </row>
    <row r="166" ht="12.75">
      <c r="E166" s="232"/>
    </row>
    <row r="167" ht="12.75">
      <c r="E167" s="232"/>
    </row>
    <row r="168" ht="12.75">
      <c r="E168" s="232"/>
    </row>
    <row r="169" ht="12.75">
      <c r="E169" s="232"/>
    </row>
    <row r="170" ht="12.75">
      <c r="E170" s="232"/>
    </row>
    <row r="171" ht="12.75">
      <c r="E171" s="232"/>
    </row>
    <row r="172" ht="12.75">
      <c r="E172" s="232"/>
    </row>
    <row r="173" ht="12.75">
      <c r="E173" s="232"/>
    </row>
    <row r="174" ht="12.75">
      <c r="E174" s="232"/>
    </row>
    <row r="175" ht="12.75">
      <c r="E175" s="232"/>
    </row>
    <row r="176" ht="12.75">
      <c r="E176" s="232"/>
    </row>
    <row r="177" ht="12.75">
      <c r="E177" s="232"/>
    </row>
    <row r="178" ht="12.75">
      <c r="E178" s="232"/>
    </row>
    <row r="179" ht="12.75">
      <c r="E179" s="232"/>
    </row>
    <row r="180" ht="12.75">
      <c r="E180" s="232"/>
    </row>
    <row r="181" ht="12.75">
      <c r="E181" s="232"/>
    </row>
    <row r="182" ht="12.75">
      <c r="E182" s="232"/>
    </row>
    <row r="183" ht="12.75">
      <c r="E183" s="232"/>
    </row>
    <row r="184" spans="1:7" ht="12.75">
      <c r="A184" s="276"/>
      <c r="B184" s="276"/>
      <c r="C184" s="276"/>
      <c r="D184" s="276"/>
      <c r="E184" s="276"/>
      <c r="F184" s="276"/>
      <c r="G184" s="276"/>
    </row>
    <row r="185" spans="1:7" ht="12.75">
      <c r="A185" s="276"/>
      <c r="B185" s="276"/>
      <c r="C185" s="276"/>
      <c r="D185" s="276"/>
      <c r="E185" s="276"/>
      <c r="F185" s="276"/>
      <c r="G185" s="276"/>
    </row>
    <row r="186" spans="1:7" ht="12.75">
      <c r="A186" s="276"/>
      <c r="B186" s="276"/>
      <c r="C186" s="276"/>
      <c r="D186" s="276"/>
      <c r="E186" s="276"/>
      <c r="F186" s="276"/>
      <c r="G186" s="276"/>
    </row>
    <row r="187" spans="1:7" ht="12.75">
      <c r="A187" s="276"/>
      <c r="B187" s="276"/>
      <c r="C187" s="276"/>
      <c r="D187" s="276"/>
      <c r="E187" s="276"/>
      <c r="F187" s="276"/>
      <c r="G187" s="276"/>
    </row>
    <row r="188" ht="12.75">
      <c r="E188" s="232"/>
    </row>
    <row r="189" ht="12.75">
      <c r="E189" s="232"/>
    </row>
    <row r="190" ht="12.75">
      <c r="E190" s="232"/>
    </row>
    <row r="191" ht="12.75">
      <c r="E191" s="232"/>
    </row>
    <row r="192" ht="12.75">
      <c r="E192" s="232"/>
    </row>
    <row r="193" ht="12.75">
      <c r="E193" s="232"/>
    </row>
    <row r="194" ht="12.75">
      <c r="E194" s="232"/>
    </row>
    <row r="195" ht="12.75">
      <c r="E195" s="232"/>
    </row>
    <row r="196" ht="12.75">
      <c r="E196" s="232"/>
    </row>
    <row r="197" ht="12.75">
      <c r="E197" s="232"/>
    </row>
    <row r="198" ht="12.75">
      <c r="E198" s="232"/>
    </row>
    <row r="199" ht="12.75">
      <c r="E199" s="232"/>
    </row>
    <row r="200" ht="12.75">
      <c r="E200" s="232"/>
    </row>
    <row r="201" ht="12.75">
      <c r="E201" s="232"/>
    </row>
    <row r="202" ht="12.75">
      <c r="E202" s="232"/>
    </row>
    <row r="203" ht="12.75">
      <c r="E203" s="232"/>
    </row>
    <row r="204" ht="12.75">
      <c r="E204" s="232"/>
    </row>
    <row r="205" ht="12.75">
      <c r="E205" s="232"/>
    </row>
    <row r="206" ht="12.75">
      <c r="E206" s="232"/>
    </row>
    <row r="207" ht="12.75">
      <c r="E207" s="232"/>
    </row>
    <row r="208" ht="12.75">
      <c r="E208" s="232"/>
    </row>
    <row r="209" ht="12.75">
      <c r="E209" s="232"/>
    </row>
    <row r="210" ht="12.75">
      <c r="E210" s="232"/>
    </row>
    <row r="211" ht="12.75">
      <c r="E211" s="232"/>
    </row>
    <row r="212" ht="12.75">
      <c r="E212" s="232"/>
    </row>
    <row r="213" ht="12.75">
      <c r="E213" s="232"/>
    </row>
    <row r="214" ht="12.75">
      <c r="E214" s="232"/>
    </row>
    <row r="215" ht="12.75">
      <c r="E215" s="232"/>
    </row>
    <row r="216" ht="12.75">
      <c r="E216" s="232"/>
    </row>
    <row r="217" ht="12.75">
      <c r="E217" s="232"/>
    </row>
    <row r="218" ht="12.75">
      <c r="E218" s="232"/>
    </row>
    <row r="219" spans="1:2" ht="12.75">
      <c r="A219" s="287"/>
      <c r="B219" s="287"/>
    </row>
    <row r="220" spans="1:7" ht="12.75">
      <c r="A220" s="276"/>
      <c r="B220" s="276"/>
      <c r="C220" s="288"/>
      <c r="D220" s="288"/>
      <c r="E220" s="289"/>
      <c r="F220" s="288"/>
      <c r="G220" s="290"/>
    </row>
    <row r="221" spans="1:7" ht="12.75">
      <c r="A221" s="291"/>
      <c r="B221" s="291"/>
      <c r="C221" s="276"/>
      <c r="D221" s="276"/>
      <c r="E221" s="292"/>
      <c r="F221" s="276"/>
      <c r="G221" s="276"/>
    </row>
    <row r="222" spans="1:7" ht="12.75">
      <c r="A222" s="276"/>
      <c r="B222" s="276"/>
      <c r="C222" s="276"/>
      <c r="D222" s="276"/>
      <c r="E222" s="292"/>
      <c r="F222" s="276"/>
      <c r="G222" s="276"/>
    </row>
    <row r="223" spans="1:7" ht="12.75">
      <c r="A223" s="276"/>
      <c r="B223" s="276"/>
      <c r="C223" s="276"/>
      <c r="D223" s="276"/>
      <c r="E223" s="292"/>
      <c r="F223" s="276"/>
      <c r="G223" s="276"/>
    </row>
    <row r="224" spans="1:7" ht="12.75">
      <c r="A224" s="276"/>
      <c r="B224" s="276"/>
      <c r="C224" s="276"/>
      <c r="D224" s="276"/>
      <c r="E224" s="292"/>
      <c r="F224" s="276"/>
      <c r="G224" s="276"/>
    </row>
    <row r="225" spans="1:7" ht="12.75">
      <c r="A225" s="276"/>
      <c r="B225" s="276"/>
      <c r="C225" s="276"/>
      <c r="D225" s="276"/>
      <c r="E225" s="292"/>
      <c r="F225" s="276"/>
      <c r="G225" s="276"/>
    </row>
    <row r="226" spans="1:7" ht="12.75">
      <c r="A226" s="276"/>
      <c r="B226" s="276"/>
      <c r="C226" s="276"/>
      <c r="D226" s="276"/>
      <c r="E226" s="292"/>
      <c r="F226" s="276"/>
      <c r="G226" s="276"/>
    </row>
    <row r="227" spans="1:7" ht="12.75">
      <c r="A227" s="276"/>
      <c r="B227" s="276"/>
      <c r="C227" s="276"/>
      <c r="D227" s="276"/>
      <c r="E227" s="292"/>
      <c r="F227" s="276"/>
      <c r="G227" s="276"/>
    </row>
    <row r="228" spans="1:7" ht="12.75">
      <c r="A228" s="276"/>
      <c r="B228" s="276"/>
      <c r="C228" s="276"/>
      <c r="D228" s="276"/>
      <c r="E228" s="292"/>
      <c r="F228" s="276"/>
      <c r="G228" s="276"/>
    </row>
    <row r="229" spans="1:7" ht="12.75">
      <c r="A229" s="276"/>
      <c r="B229" s="276"/>
      <c r="C229" s="276"/>
      <c r="D229" s="276"/>
      <c r="E229" s="292"/>
      <c r="F229" s="276"/>
      <c r="G229" s="276"/>
    </row>
    <row r="230" spans="1:7" ht="12.75">
      <c r="A230" s="276"/>
      <c r="B230" s="276"/>
      <c r="C230" s="276"/>
      <c r="D230" s="276"/>
      <c r="E230" s="292"/>
      <c r="F230" s="276"/>
      <c r="G230" s="276"/>
    </row>
    <row r="231" spans="1:7" ht="12.75">
      <c r="A231" s="276"/>
      <c r="B231" s="276"/>
      <c r="C231" s="276"/>
      <c r="D231" s="276"/>
      <c r="E231" s="292"/>
      <c r="F231" s="276"/>
      <c r="G231" s="276"/>
    </row>
    <row r="232" spans="1:7" ht="12.75">
      <c r="A232" s="276"/>
      <c r="B232" s="276"/>
      <c r="C232" s="276"/>
      <c r="D232" s="276"/>
      <c r="E232" s="292"/>
      <c r="F232" s="276"/>
      <c r="G232" s="276"/>
    </row>
    <row r="233" spans="1:7" ht="12.75">
      <c r="A233" s="276"/>
      <c r="B233" s="276"/>
      <c r="C233" s="276"/>
      <c r="D233" s="276"/>
      <c r="E233" s="292"/>
      <c r="F233" s="276"/>
      <c r="G233" s="276"/>
    </row>
  </sheetData>
  <mergeCells count="110">
    <mergeCell ref="C11:D11"/>
    <mergeCell ref="C12:D12"/>
    <mergeCell ref="A1:G1"/>
    <mergeCell ref="A3:B3"/>
    <mergeCell ref="A4:B4"/>
    <mergeCell ref="E4:G4"/>
    <mergeCell ref="C9:D9"/>
    <mergeCell ref="C10:D10"/>
    <mergeCell ref="C13:D13"/>
    <mergeCell ref="C14:D14"/>
    <mergeCell ref="C17:D17"/>
    <mergeCell ref="C18:D18"/>
    <mergeCell ref="C19:D19"/>
    <mergeCell ref="C20:D20"/>
    <mergeCell ref="C45:D45"/>
    <mergeCell ref="C46:D46"/>
    <mergeCell ref="C21:D21"/>
    <mergeCell ref="C28:D28"/>
    <mergeCell ref="C29:D29"/>
    <mergeCell ref="C30:D30"/>
    <mergeCell ref="C32:D32"/>
    <mergeCell ref="C34:D34"/>
    <mergeCell ref="C36:D36"/>
    <mergeCell ref="C37:D37"/>
    <mergeCell ref="C38:D38"/>
    <mergeCell ref="C42:D42"/>
    <mergeCell ref="C43:D43"/>
    <mergeCell ref="C44:D44"/>
    <mergeCell ref="C47:D47"/>
    <mergeCell ref="C48:D48"/>
    <mergeCell ref="C49:D49"/>
    <mergeCell ref="C50:D50"/>
    <mergeCell ref="C51:D51"/>
    <mergeCell ref="C52:D52"/>
    <mergeCell ref="C53:D53"/>
    <mergeCell ref="C54:D54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  <mergeCell ref="C72:D72"/>
    <mergeCell ref="C73:D73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8:D98"/>
    <mergeCell ref="C99:D99"/>
    <mergeCell ref="C100:D100"/>
    <mergeCell ref="C101:D101"/>
    <mergeCell ref="C103:D103"/>
    <mergeCell ref="C104:D104"/>
    <mergeCell ref="C105:D105"/>
    <mergeCell ref="C106:D106"/>
    <mergeCell ref="C107:D107"/>
    <mergeCell ref="C140:D140"/>
    <mergeCell ref="C108:D108"/>
    <mergeCell ref="C109:D109"/>
    <mergeCell ref="C110:D110"/>
    <mergeCell ref="C112:D112"/>
    <mergeCell ref="C113:D113"/>
    <mergeCell ref="C136:D136"/>
    <mergeCell ref="C137:D137"/>
    <mergeCell ref="C138:D138"/>
    <mergeCell ref="C117:D117"/>
    <mergeCell ref="C118:D118"/>
    <mergeCell ref="C119:D119"/>
    <mergeCell ref="C121:D121"/>
    <mergeCell ref="C125:D125"/>
    <mergeCell ref="C126:D126"/>
    <mergeCell ref="C128:D128"/>
    <mergeCell ref="C129:D129"/>
    <mergeCell ref="C131:D131"/>
    <mergeCell ref="C133:D133"/>
    <mergeCell ref="C156:D156"/>
    <mergeCell ref="C144:D144"/>
    <mergeCell ref="C145:D145"/>
    <mergeCell ref="C147:D147"/>
    <mergeCell ref="C148:D148"/>
    <mergeCell ref="C150:D150"/>
    <mergeCell ref="C151:D151"/>
    <mergeCell ref="C153:D153"/>
    <mergeCell ref="C155:D15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7">
      <selection activeCell="D23" sqref="D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100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 t="s">
        <v>108</v>
      </c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337</v>
      </c>
      <c r="B5" s="110"/>
      <c r="C5" s="111" t="s">
        <v>338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102</v>
      </c>
      <c r="B7" s="117"/>
      <c r="C7" s="118" t="s">
        <v>103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 t="s">
        <v>155</v>
      </c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154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 t="s">
        <v>153</v>
      </c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'03 0415 Rek'!E8</f>
        <v>0</v>
      </c>
      <c r="D15" s="149"/>
      <c r="E15" s="150"/>
      <c r="F15" s="151"/>
      <c r="G15" s="148">
        <f>'03 0415 Rek'!I13</f>
        <v>0</v>
      </c>
    </row>
    <row r="16" spans="1:7" ht="15.95" customHeight="1">
      <c r="A16" s="146" t="s">
        <v>52</v>
      </c>
      <c r="B16" s="147" t="s">
        <v>53</v>
      </c>
      <c r="C16" s="148">
        <f>'03 0415 Rek'!F8</f>
        <v>0</v>
      </c>
      <c r="D16" s="101"/>
      <c r="E16" s="152"/>
      <c r="F16" s="153"/>
      <c r="G16" s="148">
        <f>'03 0415 Rek'!I14</f>
        <v>0</v>
      </c>
    </row>
    <row r="17" spans="1:7" ht="15.95" customHeight="1">
      <c r="A17" s="146" t="s">
        <v>54</v>
      </c>
      <c r="B17" s="147" t="s">
        <v>55</v>
      </c>
      <c r="C17" s="148">
        <f>'03 0415 Rek'!H8</f>
        <v>0</v>
      </c>
      <c r="D17" s="101"/>
      <c r="E17" s="152"/>
      <c r="F17" s="153"/>
      <c r="G17" s="148">
        <f>'03 0415 Rek'!I15</f>
        <v>0</v>
      </c>
    </row>
    <row r="18" spans="1:7" ht="15.95" customHeight="1">
      <c r="A18" s="154" t="s">
        <v>56</v>
      </c>
      <c r="B18" s="155" t="s">
        <v>57</v>
      </c>
      <c r="C18" s="148">
        <f>'03 0415 Rek'!G8</f>
        <v>0</v>
      </c>
      <c r="D18" s="101"/>
      <c r="E18" s="152"/>
      <c r="F18" s="153"/>
      <c r="G18" s="148">
        <f>'03 0415 Rek'!I16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/>
      <c r="E19" s="152"/>
      <c r="F19" s="153"/>
      <c r="G19" s="148">
        <f>'03 0415 Rek'!I17</f>
        <v>0</v>
      </c>
    </row>
    <row r="20" spans="1:7" ht="15.95" customHeight="1">
      <c r="A20" s="156"/>
      <c r="B20" s="147"/>
      <c r="C20" s="148"/>
      <c r="D20" s="101"/>
      <c r="E20" s="152"/>
      <c r="F20" s="153"/>
      <c r="G20" s="148">
        <f>'03 0415 Rek'!I18</f>
        <v>0</v>
      </c>
    </row>
    <row r="21" spans="1:7" ht="15.95" customHeight="1">
      <c r="A21" s="156" t="s">
        <v>29</v>
      </c>
      <c r="B21" s="147"/>
      <c r="C21" s="148">
        <f>'03 0415 Rek'!I8</f>
        <v>0</v>
      </c>
      <c r="D21" s="101"/>
      <c r="E21" s="152"/>
      <c r="F21" s="153"/>
      <c r="G21" s="148">
        <f>'03 0415 Rek'!I19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/>
      <c r="E22" s="152"/>
      <c r="F22" s="153"/>
      <c r="G22" s="148">
        <f>G23-SUM(G15:G21)</f>
        <v>0</v>
      </c>
    </row>
    <row r="23" spans="1:7" ht="15.95" customHeight="1" thickBot="1">
      <c r="A23" s="314" t="s">
        <v>60</v>
      </c>
      <c r="B23" s="315"/>
      <c r="C23" s="158">
        <f>C22+G23</f>
        <v>0</v>
      </c>
      <c r="D23" s="159"/>
      <c r="E23" s="160"/>
      <c r="F23" s="161"/>
      <c r="G23" s="148">
        <f>'03 0415 Rek'!H21</f>
        <v>0</v>
      </c>
    </row>
    <row r="24" spans="1:7" ht="12.75">
      <c r="A24" s="162" t="s">
        <v>61</v>
      </c>
      <c r="B24" s="163"/>
      <c r="C24" s="164"/>
      <c r="D24" s="163" t="s">
        <v>62</v>
      </c>
      <c r="E24" s="163"/>
      <c r="F24" s="165" t="s">
        <v>63</v>
      </c>
      <c r="G24" s="166"/>
    </row>
    <row r="25" spans="1:7" ht="12.75">
      <c r="A25" s="157" t="s">
        <v>64</v>
      </c>
      <c r="B25" s="127"/>
      <c r="C25" s="167"/>
      <c r="D25" s="127" t="s">
        <v>64</v>
      </c>
      <c r="F25" s="168" t="s">
        <v>64</v>
      </c>
      <c r="G25" s="169"/>
    </row>
    <row r="26" spans="1:7" ht="37.5" customHeight="1">
      <c r="A26" s="157" t="s">
        <v>65</v>
      </c>
      <c r="B26" s="170"/>
      <c r="C26" s="167"/>
      <c r="D26" s="127" t="s">
        <v>65</v>
      </c>
      <c r="F26" s="168" t="s">
        <v>65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66</v>
      </c>
      <c r="B28" s="127"/>
      <c r="C28" s="167"/>
      <c r="D28" s="168" t="s">
        <v>67</v>
      </c>
      <c r="E28" s="167"/>
      <c r="F28" s="172" t="s">
        <v>67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68</v>
      </c>
      <c r="E30" s="178"/>
      <c r="F30" s="306">
        <f>C23-F32</f>
        <v>0</v>
      </c>
      <c r="G30" s="307"/>
    </row>
    <row r="31" spans="1:7" ht="12.75">
      <c r="A31" s="175" t="s">
        <v>69</v>
      </c>
      <c r="B31" s="176"/>
      <c r="C31" s="177">
        <f>C30</f>
        <v>21</v>
      </c>
      <c r="D31" s="176" t="s">
        <v>70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70</v>
      </c>
      <c r="E32" s="178"/>
      <c r="F32" s="306">
        <v>0</v>
      </c>
      <c r="G32" s="307"/>
    </row>
    <row r="33" spans="1:7" ht="12.75">
      <c r="A33" s="175" t="s">
        <v>69</v>
      </c>
      <c r="B33" s="179"/>
      <c r="C33" s="180">
        <f>C32</f>
        <v>0</v>
      </c>
      <c r="D33" s="176" t="s">
        <v>70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71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 t="s">
        <v>165</v>
      </c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96.7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A20" sqref="A2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104</v>
      </c>
      <c r="D1" s="187"/>
      <c r="E1" s="188"/>
      <c r="F1" s="187"/>
      <c r="G1" s="189" t="s">
        <v>73</v>
      </c>
      <c r="H1" s="190" t="s">
        <v>109</v>
      </c>
      <c r="I1" s="191"/>
    </row>
    <row r="2" spans="1:9" ht="13.5" thickBot="1">
      <c r="A2" s="318" t="s">
        <v>74</v>
      </c>
      <c r="B2" s="319"/>
      <c r="C2" s="192" t="s">
        <v>339</v>
      </c>
      <c r="D2" s="193"/>
      <c r="E2" s="194"/>
      <c r="F2" s="193"/>
      <c r="G2" s="320" t="s">
        <v>110</v>
      </c>
      <c r="H2" s="321"/>
      <c r="I2" s="322"/>
    </row>
    <row r="3" ht="13.5" thickTop="1">
      <c r="F3" s="127"/>
    </row>
    <row r="4" spans="1:9" ht="19.5" customHeight="1">
      <c r="A4" s="195" t="s">
        <v>75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76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3.5" thickBot="1">
      <c r="A7" s="293" t="str">
        <f>'03 0415 Pol'!B7</f>
        <v>18</v>
      </c>
      <c r="B7" s="62" t="str">
        <f>'03 0415 Pol'!C7</f>
        <v>Zemní práce - povrchové úpravy terénu</v>
      </c>
      <c r="D7" s="204"/>
      <c r="E7" s="294">
        <f>'03 0415 Pol'!BA9</f>
        <v>0</v>
      </c>
      <c r="F7" s="295">
        <f>'03 0415 Pol'!BB9</f>
        <v>0</v>
      </c>
      <c r="G7" s="295">
        <f>'03 0415 Pol'!BC9</f>
        <v>0</v>
      </c>
      <c r="H7" s="295">
        <f>'03 0415 Pol'!BD9</f>
        <v>0</v>
      </c>
      <c r="I7" s="296">
        <f>'03 0415 Pol'!BE9</f>
        <v>0</v>
      </c>
    </row>
    <row r="8" spans="1:9" s="14" customFormat="1" ht="13.5" thickBot="1">
      <c r="A8" s="205"/>
      <c r="B8" s="206" t="s">
        <v>77</v>
      </c>
      <c r="C8" s="206"/>
      <c r="D8" s="207"/>
      <c r="E8" s="208">
        <f>SUM(E7:E7)</f>
        <v>0</v>
      </c>
      <c r="F8" s="209">
        <f>SUM(F7:F7)</f>
        <v>0</v>
      </c>
      <c r="G8" s="209">
        <f>SUM(G7:G7)</f>
        <v>0</v>
      </c>
      <c r="H8" s="209">
        <f>SUM(H7:H7)</f>
        <v>0</v>
      </c>
      <c r="I8" s="210">
        <f>SUM(I7:I7)</f>
        <v>0</v>
      </c>
    </row>
    <row r="9" spans="1:9" ht="12.75">
      <c r="A9" s="127"/>
      <c r="B9" s="127"/>
      <c r="C9" s="127"/>
      <c r="D9" s="127"/>
      <c r="E9" s="127"/>
      <c r="F9" s="127"/>
      <c r="G9" s="127"/>
      <c r="H9" s="127"/>
      <c r="I9" s="127"/>
    </row>
    <row r="10" spans="1:57" ht="19.5" customHeight="1">
      <c r="A10" s="196" t="s">
        <v>78</v>
      </c>
      <c r="B10" s="196"/>
      <c r="C10" s="196"/>
      <c r="D10" s="196"/>
      <c r="E10" s="196"/>
      <c r="F10" s="196"/>
      <c r="G10" s="211"/>
      <c r="H10" s="196"/>
      <c r="I10" s="196"/>
      <c r="BA10" s="133"/>
      <c r="BB10" s="133"/>
      <c r="BC10" s="133"/>
      <c r="BD10" s="133"/>
      <c r="BE10" s="133"/>
    </row>
    <row r="11" ht="13.5" thickBot="1"/>
    <row r="12" spans="1:9" ht="12.75">
      <c r="A12" s="162" t="s">
        <v>79</v>
      </c>
      <c r="B12" s="163"/>
      <c r="C12" s="163"/>
      <c r="D12" s="212"/>
      <c r="E12" s="213" t="s">
        <v>80</v>
      </c>
      <c r="F12" s="214" t="s">
        <v>12</v>
      </c>
      <c r="G12" s="215" t="s">
        <v>81</v>
      </c>
      <c r="H12" s="216"/>
      <c r="I12" s="217" t="s">
        <v>80</v>
      </c>
    </row>
    <row r="13" spans="1:53" ht="12.75">
      <c r="A13" s="156"/>
      <c r="B13" s="147"/>
      <c r="C13" s="147"/>
      <c r="D13" s="218"/>
      <c r="E13" s="219"/>
      <c r="F13" s="220"/>
      <c r="G13" s="221">
        <v>0</v>
      </c>
      <c r="H13" s="222"/>
      <c r="I13" s="223">
        <f aca="true" t="shared" si="0" ref="I13:I20">E13+F13*G13/100</f>
        <v>0</v>
      </c>
      <c r="BA13" s="1">
        <v>0</v>
      </c>
    </row>
    <row r="14" spans="1:53" ht="12.75">
      <c r="A14" s="156"/>
      <c r="B14" s="147"/>
      <c r="C14" s="147"/>
      <c r="D14" s="218"/>
      <c r="E14" s="219"/>
      <c r="F14" s="220"/>
      <c r="G14" s="221">
        <v>0</v>
      </c>
      <c r="H14" s="222"/>
      <c r="I14" s="223">
        <f t="shared" si="0"/>
        <v>0</v>
      </c>
      <c r="BA14" s="1">
        <v>0</v>
      </c>
    </row>
    <row r="15" spans="1:53" ht="12.75">
      <c r="A15" s="156"/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3" ht="12.75">
      <c r="A16" s="156"/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/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1</v>
      </c>
    </row>
    <row r="18" spans="1:53" ht="12.75">
      <c r="A18" s="156"/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 ht="12.75">
      <c r="A19" s="156"/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2</v>
      </c>
    </row>
    <row r="20" spans="1:53" ht="12.75">
      <c r="A20" s="156"/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9" ht="13.5" thickBot="1">
      <c r="A21" s="224"/>
      <c r="B21" s="225" t="s">
        <v>82</v>
      </c>
      <c r="C21" s="226"/>
      <c r="D21" s="227"/>
      <c r="E21" s="228"/>
      <c r="F21" s="229"/>
      <c r="G21" s="229"/>
      <c r="H21" s="323">
        <f>SUM(I13:I20)</f>
        <v>0</v>
      </c>
      <c r="I21" s="324"/>
    </row>
    <row r="23" spans="2:9" ht="12.75">
      <c r="B23" s="14"/>
      <c r="F23" s="230"/>
      <c r="G23" s="231"/>
      <c r="H23" s="231"/>
      <c r="I23" s="46"/>
    </row>
    <row r="24" spans="6:9" ht="12.75"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82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7" t="s">
        <v>101</v>
      </c>
      <c r="B1" s="327"/>
      <c r="C1" s="327"/>
      <c r="D1" s="327"/>
      <c r="E1" s="327"/>
      <c r="F1" s="327"/>
      <c r="G1" s="327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104</v>
      </c>
      <c r="D3" s="236"/>
      <c r="E3" s="237" t="s">
        <v>83</v>
      </c>
      <c r="F3" s="238" t="str">
        <f>'03 0415 Rek'!H1</f>
        <v>04/15</v>
      </c>
      <c r="G3" s="239"/>
    </row>
    <row r="4" spans="1:7" ht="13.5" thickBot="1">
      <c r="A4" s="328" t="s">
        <v>74</v>
      </c>
      <c r="B4" s="319"/>
      <c r="C4" s="192" t="s">
        <v>339</v>
      </c>
      <c r="D4" s="240"/>
      <c r="E4" s="329" t="str">
        <f>'03 0415 Rek'!G2</f>
        <v>Rozpočet projektanta</v>
      </c>
      <c r="F4" s="330"/>
      <c r="G4" s="331"/>
    </row>
    <row r="5" spans="1:7" ht="13.5" thickTop="1">
      <c r="A5" s="241"/>
      <c r="G5" s="243"/>
    </row>
    <row r="6" spans="1:11" ht="27" customHeight="1">
      <c r="A6" s="244" t="s">
        <v>84</v>
      </c>
      <c r="B6" s="245" t="s">
        <v>85</v>
      </c>
      <c r="C6" s="245" t="s">
        <v>86</v>
      </c>
      <c r="D6" s="245" t="s">
        <v>87</v>
      </c>
      <c r="E6" s="246" t="s">
        <v>88</v>
      </c>
      <c r="F6" s="245" t="s">
        <v>89</v>
      </c>
      <c r="G6" s="247" t="s">
        <v>90</v>
      </c>
      <c r="H6" s="248" t="s">
        <v>91</v>
      </c>
      <c r="I6" s="248" t="s">
        <v>92</v>
      </c>
      <c r="J6" s="248" t="s">
        <v>93</v>
      </c>
      <c r="K6" s="248" t="s">
        <v>94</v>
      </c>
    </row>
    <row r="7" spans="1:15" ht="12.75">
      <c r="A7" s="249" t="s">
        <v>95</v>
      </c>
      <c r="B7" s="250" t="s">
        <v>160</v>
      </c>
      <c r="C7" s="251" t="s">
        <v>161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163</v>
      </c>
      <c r="C8" s="262" t="s">
        <v>340</v>
      </c>
      <c r="D8" s="263" t="s">
        <v>116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11</v>
      </c>
      <c r="AB8" s="232">
        <v>3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11</v>
      </c>
      <c r="CB8" s="259">
        <v>3</v>
      </c>
    </row>
    <row r="9" spans="1:57" ht="12.75">
      <c r="A9" s="277"/>
      <c r="B9" s="278" t="s">
        <v>99</v>
      </c>
      <c r="C9" s="279" t="s">
        <v>162</v>
      </c>
      <c r="D9" s="280"/>
      <c r="E9" s="281"/>
      <c r="F9" s="282"/>
      <c r="G9" s="283">
        <f>SUM(G7:G8)</f>
        <v>0</v>
      </c>
      <c r="H9" s="284"/>
      <c r="I9" s="285">
        <f>SUM(I7:I8)</f>
        <v>0</v>
      </c>
      <c r="J9" s="284"/>
      <c r="K9" s="285">
        <f>SUM(K7:K8)</f>
        <v>0</v>
      </c>
      <c r="O9" s="259">
        <v>4</v>
      </c>
      <c r="BA9" s="286">
        <f>SUM(BA7:BA8)</f>
        <v>0</v>
      </c>
      <c r="BB9" s="286">
        <f>SUM(BB7:BB8)</f>
        <v>0</v>
      </c>
      <c r="BC9" s="286">
        <f>SUM(BC7:BC8)</f>
        <v>0</v>
      </c>
      <c r="BD9" s="286">
        <f>SUM(BD7:BD8)</f>
        <v>0</v>
      </c>
      <c r="BE9" s="286">
        <f>SUM(BE7:BE8)</f>
        <v>0</v>
      </c>
    </row>
    <row r="10" ht="12.75">
      <c r="E10" s="232"/>
    </row>
    <row r="11" ht="12.75">
      <c r="E11" s="232"/>
    </row>
    <row r="12" ht="12.75">
      <c r="E12" s="232"/>
    </row>
    <row r="13" ht="12.75">
      <c r="E13" s="232"/>
    </row>
    <row r="14" ht="12.75">
      <c r="E14" s="232"/>
    </row>
    <row r="15" ht="12.75">
      <c r="E15" s="232"/>
    </row>
    <row r="16" ht="12.75">
      <c r="E16" s="232"/>
    </row>
    <row r="17" ht="12.75">
      <c r="E17" s="232"/>
    </row>
    <row r="18" ht="12.75">
      <c r="E18" s="232"/>
    </row>
    <row r="19" ht="12.75">
      <c r="E19" s="232"/>
    </row>
    <row r="20" ht="12.75">
      <c r="E20" s="232"/>
    </row>
    <row r="21" ht="12.75">
      <c r="E21" s="232"/>
    </row>
    <row r="22" ht="12.75">
      <c r="E22" s="232"/>
    </row>
    <row r="23" ht="12.75">
      <c r="E23" s="232"/>
    </row>
    <row r="24" ht="12.75">
      <c r="E24" s="232"/>
    </row>
    <row r="25" ht="12.75">
      <c r="E25" s="232"/>
    </row>
    <row r="26" ht="12.75">
      <c r="E26" s="232"/>
    </row>
    <row r="27" ht="12.75">
      <c r="E27" s="232"/>
    </row>
    <row r="28" ht="12.75">
      <c r="E28" s="232"/>
    </row>
    <row r="29" ht="12.75">
      <c r="E29" s="232"/>
    </row>
    <row r="30" ht="12.75">
      <c r="E30" s="232"/>
    </row>
    <row r="31" ht="12.75">
      <c r="E31" s="232"/>
    </row>
    <row r="32" ht="12.75">
      <c r="E32" s="232"/>
    </row>
    <row r="33" spans="1:7" ht="12.75">
      <c r="A33" s="276"/>
      <c r="B33" s="276"/>
      <c r="C33" s="276"/>
      <c r="D33" s="276"/>
      <c r="E33" s="276"/>
      <c r="F33" s="276"/>
      <c r="G33" s="276"/>
    </row>
    <row r="34" spans="1:7" ht="12.75">
      <c r="A34" s="276"/>
      <c r="B34" s="276"/>
      <c r="C34" s="276"/>
      <c r="D34" s="276"/>
      <c r="E34" s="276"/>
      <c r="F34" s="276"/>
      <c r="G34" s="276"/>
    </row>
    <row r="35" spans="1:7" ht="12.75">
      <c r="A35" s="276"/>
      <c r="B35" s="276"/>
      <c r="C35" s="276"/>
      <c r="D35" s="276"/>
      <c r="E35" s="276"/>
      <c r="F35" s="276"/>
      <c r="G35" s="276"/>
    </row>
    <row r="36" spans="1:7" ht="12.75">
      <c r="A36" s="276"/>
      <c r="B36" s="276"/>
      <c r="C36" s="276"/>
      <c r="D36" s="276"/>
      <c r="E36" s="276"/>
      <c r="F36" s="276"/>
      <c r="G36" s="276"/>
    </row>
    <row r="37" ht="12.75">
      <c r="E37" s="232"/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spans="1:2" ht="12.75">
      <c r="A68" s="287"/>
      <c r="B68" s="287"/>
    </row>
    <row r="69" spans="1:7" ht="12.75">
      <c r="A69" s="276"/>
      <c r="B69" s="276"/>
      <c r="C69" s="288"/>
      <c r="D69" s="288"/>
      <c r="E69" s="289"/>
      <c r="F69" s="288"/>
      <c r="G69" s="290"/>
    </row>
    <row r="70" spans="1:7" ht="12.75">
      <c r="A70" s="291"/>
      <c r="B70" s="291"/>
      <c r="C70" s="276"/>
      <c r="D70" s="276"/>
      <c r="E70" s="292"/>
      <c r="F70" s="276"/>
      <c r="G70" s="276"/>
    </row>
    <row r="71" spans="1:7" ht="12.75">
      <c r="A71" s="276"/>
      <c r="B71" s="276"/>
      <c r="C71" s="276"/>
      <c r="D71" s="276"/>
      <c r="E71" s="292"/>
      <c r="F71" s="276"/>
      <c r="G71" s="276"/>
    </row>
    <row r="72" spans="1:7" ht="12.75">
      <c r="A72" s="276"/>
      <c r="B72" s="276"/>
      <c r="C72" s="276"/>
      <c r="D72" s="276"/>
      <c r="E72" s="292"/>
      <c r="F72" s="276"/>
      <c r="G72" s="276"/>
    </row>
    <row r="73" spans="1:7" ht="12.75">
      <c r="A73" s="276"/>
      <c r="B73" s="276"/>
      <c r="C73" s="276"/>
      <c r="D73" s="276"/>
      <c r="E73" s="292"/>
      <c r="F73" s="276"/>
      <c r="G73" s="276"/>
    </row>
    <row r="74" spans="1:7" ht="12.75">
      <c r="A74" s="276"/>
      <c r="B74" s="276"/>
      <c r="C74" s="276"/>
      <c r="D74" s="276"/>
      <c r="E74" s="292"/>
      <c r="F74" s="276"/>
      <c r="G74" s="276"/>
    </row>
    <row r="75" spans="1:7" ht="12.75">
      <c r="A75" s="276"/>
      <c r="B75" s="276"/>
      <c r="C75" s="276"/>
      <c r="D75" s="276"/>
      <c r="E75" s="292"/>
      <c r="F75" s="276"/>
      <c r="G75" s="276"/>
    </row>
    <row r="76" spans="1:7" ht="12.75">
      <c r="A76" s="276"/>
      <c r="B76" s="276"/>
      <c r="C76" s="276"/>
      <c r="D76" s="276"/>
      <c r="E76" s="292"/>
      <c r="F76" s="276"/>
      <c r="G76" s="276"/>
    </row>
    <row r="77" spans="1:7" ht="12.75">
      <c r="A77" s="276"/>
      <c r="B77" s="276"/>
      <c r="C77" s="276"/>
      <c r="D77" s="276"/>
      <c r="E77" s="292"/>
      <c r="F77" s="276"/>
      <c r="G77" s="276"/>
    </row>
    <row r="78" spans="1:7" ht="12.75">
      <c r="A78" s="276"/>
      <c r="B78" s="276"/>
      <c r="C78" s="276"/>
      <c r="D78" s="276"/>
      <c r="E78" s="292"/>
      <c r="F78" s="276"/>
      <c r="G78" s="276"/>
    </row>
    <row r="79" spans="1:7" ht="12.75">
      <c r="A79" s="276"/>
      <c r="B79" s="276"/>
      <c r="C79" s="276"/>
      <c r="D79" s="276"/>
      <c r="E79" s="292"/>
      <c r="F79" s="276"/>
      <c r="G79" s="276"/>
    </row>
    <row r="80" spans="1:7" ht="12.75">
      <c r="A80" s="276"/>
      <c r="B80" s="276"/>
      <c r="C80" s="276"/>
      <c r="D80" s="276"/>
      <c r="E80" s="292"/>
      <c r="F80" s="276"/>
      <c r="G80" s="276"/>
    </row>
    <row r="81" spans="1:7" ht="12.75">
      <c r="A81" s="276"/>
      <c r="B81" s="276"/>
      <c r="C81" s="276"/>
      <c r="D81" s="276"/>
      <c r="E81" s="292"/>
      <c r="F81" s="276"/>
      <c r="G81" s="276"/>
    </row>
    <row r="82" spans="1:7" ht="12.75">
      <c r="A82" s="276"/>
      <c r="B82" s="276"/>
      <c r="C82" s="276"/>
      <c r="D82" s="276"/>
      <c r="E82" s="292"/>
      <c r="F82" s="276"/>
      <c r="G82" s="27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7">
      <selection activeCell="D23" sqref="D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100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 t="s">
        <v>108</v>
      </c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105</v>
      </c>
      <c r="B5" s="110"/>
      <c r="C5" s="111" t="s">
        <v>106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102</v>
      </c>
      <c r="B7" s="117"/>
      <c r="C7" s="118" t="s">
        <v>103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 t="s">
        <v>155</v>
      </c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154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 t="s">
        <v>153</v>
      </c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'00 0415 Rek'!E9</f>
        <v>0</v>
      </c>
      <c r="D15" s="149"/>
      <c r="E15" s="150"/>
      <c r="F15" s="151"/>
      <c r="G15" s="148">
        <f>'00 0415 Rek'!I14</f>
        <v>0</v>
      </c>
    </row>
    <row r="16" spans="1:7" ht="15.95" customHeight="1">
      <c r="A16" s="146" t="s">
        <v>52</v>
      </c>
      <c r="B16" s="147" t="s">
        <v>53</v>
      </c>
      <c r="C16" s="148">
        <f>'00 0415 Rek'!F9</f>
        <v>0</v>
      </c>
      <c r="D16" s="101"/>
      <c r="E16" s="152"/>
      <c r="F16" s="153"/>
      <c r="G16" s="148">
        <f>'00 0415 Rek'!I15</f>
        <v>0</v>
      </c>
    </row>
    <row r="17" spans="1:7" ht="15.95" customHeight="1">
      <c r="A17" s="146" t="s">
        <v>54</v>
      </c>
      <c r="B17" s="147" t="s">
        <v>55</v>
      </c>
      <c r="C17" s="148">
        <f>'00 0415 Rek'!H9</f>
        <v>0</v>
      </c>
      <c r="D17" s="101"/>
      <c r="E17" s="152"/>
      <c r="F17" s="153"/>
      <c r="G17" s="148">
        <f>'00 0415 Rek'!I16</f>
        <v>0</v>
      </c>
    </row>
    <row r="18" spans="1:7" ht="15.95" customHeight="1">
      <c r="A18" s="154" t="s">
        <v>56</v>
      </c>
      <c r="B18" s="155" t="s">
        <v>57</v>
      </c>
      <c r="C18" s="148">
        <f>'00 0415 Rek'!G9</f>
        <v>0</v>
      </c>
      <c r="D18" s="101"/>
      <c r="E18" s="152"/>
      <c r="F18" s="153"/>
      <c r="G18" s="148">
        <f>'00 0415 Rek'!I17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/>
      <c r="E19" s="152"/>
      <c r="F19" s="153"/>
      <c r="G19" s="148">
        <f>'00 0415 Rek'!I18</f>
        <v>0</v>
      </c>
    </row>
    <row r="20" spans="1:7" ht="15.95" customHeight="1">
      <c r="A20" s="156"/>
      <c r="B20" s="147"/>
      <c r="C20" s="148"/>
      <c r="D20" s="101"/>
      <c r="E20" s="152"/>
      <c r="F20" s="153"/>
      <c r="G20" s="148">
        <f>'00 0415 Rek'!I19</f>
        <v>0</v>
      </c>
    </row>
    <row r="21" spans="1:7" ht="15.95" customHeight="1">
      <c r="A21" s="156" t="s">
        <v>29</v>
      </c>
      <c r="B21" s="147"/>
      <c r="C21" s="148">
        <f>'00 0415 Rek'!I9</f>
        <v>0</v>
      </c>
      <c r="D21" s="101"/>
      <c r="E21" s="152"/>
      <c r="F21" s="153"/>
      <c r="G21" s="148">
        <f>'00 0415 Rek'!I20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/>
      <c r="E22" s="152"/>
      <c r="F22" s="153"/>
      <c r="G22" s="148">
        <f>G23-SUM(G15:G21)</f>
        <v>0</v>
      </c>
    </row>
    <row r="23" spans="1:7" ht="15.95" customHeight="1" thickBot="1">
      <c r="A23" s="314" t="s">
        <v>60</v>
      </c>
      <c r="B23" s="315"/>
      <c r="C23" s="158">
        <f>C22+G23</f>
        <v>0</v>
      </c>
      <c r="D23" s="159"/>
      <c r="E23" s="160"/>
      <c r="F23" s="161"/>
      <c r="G23" s="148">
        <f>'00 0415 Rek'!H22</f>
        <v>0</v>
      </c>
    </row>
    <row r="24" spans="1:7" ht="12.75">
      <c r="A24" s="162" t="s">
        <v>61</v>
      </c>
      <c r="B24" s="163"/>
      <c r="C24" s="164"/>
      <c r="D24" s="163" t="s">
        <v>62</v>
      </c>
      <c r="E24" s="163"/>
      <c r="F24" s="165" t="s">
        <v>63</v>
      </c>
      <c r="G24" s="166"/>
    </row>
    <row r="25" spans="1:7" ht="12.75">
      <c r="A25" s="157" t="s">
        <v>64</v>
      </c>
      <c r="B25" s="127"/>
      <c r="C25" s="167"/>
      <c r="D25" s="127" t="s">
        <v>64</v>
      </c>
      <c r="F25" s="168" t="s">
        <v>64</v>
      </c>
      <c r="G25" s="169"/>
    </row>
    <row r="26" spans="1:7" ht="37.5" customHeight="1">
      <c r="A26" s="157" t="s">
        <v>65</v>
      </c>
      <c r="B26" s="170"/>
      <c r="C26" s="167"/>
      <c r="D26" s="127" t="s">
        <v>65</v>
      </c>
      <c r="F26" s="168" t="s">
        <v>65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66</v>
      </c>
      <c r="B28" s="127"/>
      <c r="C28" s="167"/>
      <c r="D28" s="168" t="s">
        <v>67</v>
      </c>
      <c r="E28" s="167"/>
      <c r="F28" s="172" t="s">
        <v>67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68</v>
      </c>
      <c r="E30" s="178"/>
      <c r="F30" s="306">
        <f>C23-F32</f>
        <v>0</v>
      </c>
      <c r="G30" s="307"/>
    </row>
    <row r="31" spans="1:7" ht="12.75">
      <c r="A31" s="175" t="s">
        <v>69</v>
      </c>
      <c r="B31" s="176"/>
      <c r="C31" s="177">
        <f>C30</f>
        <v>21</v>
      </c>
      <c r="D31" s="176" t="s">
        <v>70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70</v>
      </c>
      <c r="E32" s="178"/>
      <c r="F32" s="306">
        <v>0</v>
      </c>
      <c r="G32" s="307"/>
    </row>
    <row r="33" spans="1:7" ht="12.75">
      <c r="A33" s="175" t="s">
        <v>69</v>
      </c>
      <c r="B33" s="179"/>
      <c r="C33" s="180">
        <f>C32</f>
        <v>0</v>
      </c>
      <c r="D33" s="176" t="s">
        <v>70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71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/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A21" sqref="A2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104</v>
      </c>
      <c r="D1" s="187"/>
      <c r="E1" s="188"/>
      <c r="F1" s="187"/>
      <c r="G1" s="189" t="s">
        <v>73</v>
      </c>
      <c r="H1" s="190" t="s">
        <v>109</v>
      </c>
      <c r="I1" s="191"/>
    </row>
    <row r="2" spans="1:9" ht="13.5" thickBot="1">
      <c r="A2" s="318" t="s">
        <v>74</v>
      </c>
      <c r="B2" s="319"/>
      <c r="C2" s="192" t="s">
        <v>107</v>
      </c>
      <c r="D2" s="193"/>
      <c r="E2" s="194"/>
      <c r="F2" s="193"/>
      <c r="G2" s="320" t="s">
        <v>110</v>
      </c>
      <c r="H2" s="321"/>
      <c r="I2" s="322"/>
    </row>
    <row r="3" ht="13.5" thickTop="1">
      <c r="F3" s="127"/>
    </row>
    <row r="4" spans="1:9" ht="19.5" customHeight="1">
      <c r="A4" s="195" t="s">
        <v>75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76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'00 0415 Pol'!B7</f>
        <v>006</v>
      </c>
      <c r="B7" s="62" t="str">
        <f>'00 0415 Pol'!C7</f>
        <v>Vedlejší náklady</v>
      </c>
      <c r="D7" s="204"/>
      <c r="E7" s="294">
        <f>'00 0415 Pol'!BA27</f>
        <v>0</v>
      </c>
      <c r="F7" s="295">
        <f>'00 0415 Pol'!BB27</f>
        <v>0</v>
      </c>
      <c r="G7" s="295">
        <f>'00 0415 Pol'!BC27</f>
        <v>0</v>
      </c>
      <c r="H7" s="295">
        <f>'00 0415 Pol'!BD27</f>
        <v>0</v>
      </c>
      <c r="I7" s="296">
        <f>'00 0415 Pol'!BE27</f>
        <v>0</v>
      </c>
    </row>
    <row r="8" spans="1:9" s="127" customFormat="1" ht="13.5" thickBot="1">
      <c r="A8" s="293" t="str">
        <f>'00 0415 Pol'!B28</f>
        <v>007</v>
      </c>
      <c r="B8" s="62" t="str">
        <f>'00 0415 Pol'!C28</f>
        <v>Ostatní náklady</v>
      </c>
      <c r="D8" s="204"/>
      <c r="E8" s="294">
        <f>'00 0415 Pol'!BA37</f>
        <v>0</v>
      </c>
      <c r="F8" s="295">
        <f>'00 0415 Pol'!BB37</f>
        <v>0</v>
      </c>
      <c r="G8" s="295">
        <f>'00 0415 Pol'!BC37</f>
        <v>0</v>
      </c>
      <c r="H8" s="295">
        <f>'00 0415 Pol'!BD37</f>
        <v>0</v>
      </c>
      <c r="I8" s="296">
        <f>'00 0415 Pol'!BE37</f>
        <v>0</v>
      </c>
    </row>
    <row r="9" spans="1:9" s="14" customFormat="1" ht="13.5" thickBot="1">
      <c r="A9" s="205"/>
      <c r="B9" s="206" t="s">
        <v>77</v>
      </c>
      <c r="C9" s="206"/>
      <c r="D9" s="207"/>
      <c r="E9" s="208">
        <f>SUM(E7:E8)</f>
        <v>0</v>
      </c>
      <c r="F9" s="209">
        <f>SUM(F7:F8)</f>
        <v>0</v>
      </c>
      <c r="G9" s="209">
        <f>SUM(G7:G8)</f>
        <v>0</v>
      </c>
      <c r="H9" s="209">
        <f>SUM(H7:H8)</f>
        <v>0</v>
      </c>
      <c r="I9" s="210">
        <f>SUM(I7:I8)</f>
        <v>0</v>
      </c>
    </row>
    <row r="10" spans="1:9" ht="12.75">
      <c r="A10" s="127"/>
      <c r="B10" s="127"/>
      <c r="C10" s="127"/>
      <c r="D10" s="127"/>
      <c r="E10" s="127"/>
      <c r="F10" s="127"/>
      <c r="G10" s="127"/>
      <c r="H10" s="127"/>
      <c r="I10" s="127"/>
    </row>
    <row r="11" spans="1:57" ht="19.5" customHeight="1">
      <c r="A11" s="196" t="s">
        <v>78</v>
      </c>
      <c r="B11" s="196"/>
      <c r="C11" s="196"/>
      <c r="D11" s="196"/>
      <c r="E11" s="196"/>
      <c r="F11" s="196"/>
      <c r="G11" s="211"/>
      <c r="H11" s="196"/>
      <c r="I11" s="196"/>
      <c r="BA11" s="133"/>
      <c r="BB11" s="133"/>
      <c r="BC11" s="133"/>
      <c r="BD11" s="133"/>
      <c r="BE11" s="133"/>
    </row>
    <row r="12" ht="13.5" thickBot="1"/>
    <row r="13" spans="1:9" ht="12.75">
      <c r="A13" s="162" t="s">
        <v>79</v>
      </c>
      <c r="B13" s="163"/>
      <c r="C13" s="163"/>
      <c r="D13" s="212"/>
      <c r="E13" s="213" t="s">
        <v>80</v>
      </c>
      <c r="F13" s="214" t="s">
        <v>12</v>
      </c>
      <c r="G13" s="215" t="s">
        <v>81</v>
      </c>
      <c r="H13" s="216"/>
      <c r="I13" s="217" t="s">
        <v>80</v>
      </c>
    </row>
    <row r="14" spans="1:53" ht="12.75">
      <c r="A14" s="156"/>
      <c r="B14" s="147"/>
      <c r="C14" s="147"/>
      <c r="D14" s="218"/>
      <c r="E14" s="219"/>
      <c r="F14" s="220"/>
      <c r="G14" s="221">
        <v>0</v>
      </c>
      <c r="H14" s="222"/>
      <c r="I14" s="223">
        <f aca="true" t="shared" si="0" ref="I14:I21">E14+F14*G14/100</f>
        <v>0</v>
      </c>
      <c r="BA14" s="1">
        <v>0</v>
      </c>
    </row>
    <row r="15" spans="1:53" ht="12.75">
      <c r="A15" s="156"/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3" ht="12.75">
      <c r="A16" s="156"/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/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 ht="12.75">
      <c r="A18" s="156"/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 ht="12.75">
      <c r="A19" s="156"/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1</v>
      </c>
    </row>
    <row r="20" spans="1:53" ht="12.75">
      <c r="A20" s="156"/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53" ht="12.75">
      <c r="A21" s="156"/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2</v>
      </c>
    </row>
    <row r="22" spans="1:9" ht="13.5" thickBot="1">
      <c r="A22" s="224"/>
      <c r="B22" s="225" t="s">
        <v>82</v>
      </c>
      <c r="C22" s="226"/>
      <c r="D22" s="227"/>
      <c r="E22" s="228"/>
      <c r="F22" s="229"/>
      <c r="G22" s="229"/>
      <c r="H22" s="323">
        <f>SUM(I14:I21)</f>
        <v>0</v>
      </c>
      <c r="I22" s="324"/>
    </row>
    <row r="24" spans="2:9" ht="12.75">
      <c r="B24" s="14"/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10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7" t="s">
        <v>101</v>
      </c>
      <c r="B1" s="327"/>
      <c r="C1" s="327"/>
      <c r="D1" s="327"/>
      <c r="E1" s="327"/>
      <c r="F1" s="327"/>
      <c r="G1" s="327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104</v>
      </c>
      <c r="D3" s="236"/>
      <c r="E3" s="237" t="s">
        <v>83</v>
      </c>
      <c r="F3" s="238" t="str">
        <f>'00 0415 Rek'!H1</f>
        <v>04/15</v>
      </c>
      <c r="G3" s="239"/>
    </row>
    <row r="4" spans="1:7" ht="13.5" thickBot="1">
      <c r="A4" s="328" t="s">
        <v>74</v>
      </c>
      <c r="B4" s="319"/>
      <c r="C4" s="192" t="s">
        <v>107</v>
      </c>
      <c r="D4" s="240"/>
      <c r="E4" s="329" t="str">
        <f>'00 0415 Rek'!G2</f>
        <v>Rozpočet projektanta</v>
      </c>
      <c r="F4" s="330"/>
      <c r="G4" s="331"/>
    </row>
    <row r="5" spans="1:7" ht="13.5" thickTop="1">
      <c r="A5" s="241"/>
      <c r="G5" s="243"/>
    </row>
    <row r="6" spans="1:11" ht="27" customHeight="1">
      <c r="A6" s="244" t="s">
        <v>84</v>
      </c>
      <c r="B6" s="245" t="s">
        <v>85</v>
      </c>
      <c r="C6" s="245" t="s">
        <v>86</v>
      </c>
      <c r="D6" s="245" t="s">
        <v>87</v>
      </c>
      <c r="E6" s="246" t="s">
        <v>88</v>
      </c>
      <c r="F6" s="245" t="s">
        <v>89</v>
      </c>
      <c r="G6" s="247" t="s">
        <v>90</v>
      </c>
      <c r="H6" s="248" t="s">
        <v>91</v>
      </c>
      <c r="I6" s="248" t="s">
        <v>92</v>
      </c>
      <c r="J6" s="248" t="s">
        <v>93</v>
      </c>
      <c r="K6" s="248" t="s">
        <v>94</v>
      </c>
    </row>
    <row r="7" spans="1:15" ht="12.75">
      <c r="A7" s="249" t="s">
        <v>95</v>
      </c>
      <c r="B7" s="250" t="s">
        <v>111</v>
      </c>
      <c r="C7" s="251" t="s">
        <v>112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114</v>
      </c>
      <c r="C8" s="262" t="s">
        <v>115</v>
      </c>
      <c r="D8" s="263" t="s">
        <v>116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11</v>
      </c>
      <c r="AB8" s="232">
        <v>3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11</v>
      </c>
      <c r="CB8" s="259">
        <v>3</v>
      </c>
    </row>
    <row r="9" spans="1:15" ht="22.5">
      <c r="A9" s="268"/>
      <c r="B9" s="271"/>
      <c r="C9" s="325" t="s">
        <v>117</v>
      </c>
      <c r="D9" s="326"/>
      <c r="E9" s="272">
        <v>0</v>
      </c>
      <c r="F9" s="273"/>
      <c r="G9" s="274"/>
      <c r="H9" s="275"/>
      <c r="I9" s="269"/>
      <c r="J9" s="276"/>
      <c r="K9" s="269"/>
      <c r="M9" s="270" t="s">
        <v>117</v>
      </c>
      <c r="O9" s="259"/>
    </row>
    <row r="10" spans="1:15" ht="22.5">
      <c r="A10" s="268"/>
      <c r="B10" s="271"/>
      <c r="C10" s="325" t="s">
        <v>118</v>
      </c>
      <c r="D10" s="326"/>
      <c r="E10" s="272">
        <v>0</v>
      </c>
      <c r="F10" s="273"/>
      <c r="G10" s="274"/>
      <c r="H10" s="275"/>
      <c r="I10" s="269"/>
      <c r="J10" s="276"/>
      <c r="K10" s="269"/>
      <c r="M10" s="270" t="s">
        <v>118</v>
      </c>
      <c r="O10" s="259"/>
    </row>
    <row r="11" spans="1:15" ht="22.5">
      <c r="A11" s="268"/>
      <c r="B11" s="271"/>
      <c r="C11" s="325" t="s">
        <v>119</v>
      </c>
      <c r="D11" s="326"/>
      <c r="E11" s="272">
        <v>0</v>
      </c>
      <c r="F11" s="273"/>
      <c r="G11" s="274"/>
      <c r="H11" s="275"/>
      <c r="I11" s="269"/>
      <c r="J11" s="276"/>
      <c r="K11" s="269"/>
      <c r="M11" s="270" t="s">
        <v>119</v>
      </c>
      <c r="O11" s="259"/>
    </row>
    <row r="12" spans="1:15" ht="22.5">
      <c r="A12" s="268"/>
      <c r="B12" s="271"/>
      <c r="C12" s="325" t="s">
        <v>120</v>
      </c>
      <c r="D12" s="326"/>
      <c r="E12" s="272">
        <v>0</v>
      </c>
      <c r="F12" s="273"/>
      <c r="G12" s="274"/>
      <c r="H12" s="275"/>
      <c r="I12" s="269"/>
      <c r="J12" s="276"/>
      <c r="K12" s="269"/>
      <c r="M12" s="270" t="s">
        <v>120</v>
      </c>
      <c r="O12" s="259"/>
    </row>
    <row r="13" spans="1:15" ht="12.75">
      <c r="A13" s="268"/>
      <c r="B13" s="271"/>
      <c r="C13" s="325" t="s">
        <v>121</v>
      </c>
      <c r="D13" s="326"/>
      <c r="E13" s="272">
        <v>1</v>
      </c>
      <c r="F13" s="273"/>
      <c r="G13" s="274"/>
      <c r="H13" s="275"/>
      <c r="I13" s="269"/>
      <c r="J13" s="276"/>
      <c r="K13" s="269"/>
      <c r="M13" s="270" t="s">
        <v>121</v>
      </c>
      <c r="O13" s="259"/>
    </row>
    <row r="14" spans="1:80" ht="12.75">
      <c r="A14" s="260">
        <v>2</v>
      </c>
      <c r="B14" s="261" t="s">
        <v>122</v>
      </c>
      <c r="C14" s="262" t="s">
        <v>123</v>
      </c>
      <c r="D14" s="263" t="s">
        <v>116</v>
      </c>
      <c r="E14" s="264">
        <v>1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/>
      <c r="K14" s="267">
        <f>E14*J14</f>
        <v>0</v>
      </c>
      <c r="O14" s="259">
        <v>2</v>
      </c>
      <c r="AA14" s="232">
        <v>11</v>
      </c>
      <c r="AB14" s="232">
        <v>3</v>
      </c>
      <c r="AC14" s="232">
        <v>2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11</v>
      </c>
      <c r="CB14" s="259">
        <v>3</v>
      </c>
    </row>
    <row r="15" spans="1:15" ht="22.5">
      <c r="A15" s="268"/>
      <c r="B15" s="271"/>
      <c r="C15" s="325" t="s">
        <v>124</v>
      </c>
      <c r="D15" s="326"/>
      <c r="E15" s="272">
        <v>0</v>
      </c>
      <c r="F15" s="273"/>
      <c r="G15" s="274"/>
      <c r="H15" s="275"/>
      <c r="I15" s="269"/>
      <c r="J15" s="276"/>
      <c r="K15" s="269"/>
      <c r="M15" s="270" t="s">
        <v>124</v>
      </c>
      <c r="O15" s="259"/>
    </row>
    <row r="16" spans="1:15" ht="22.5">
      <c r="A16" s="268"/>
      <c r="B16" s="271"/>
      <c r="C16" s="325" t="s">
        <v>125</v>
      </c>
      <c r="D16" s="326"/>
      <c r="E16" s="272">
        <v>0</v>
      </c>
      <c r="F16" s="273"/>
      <c r="G16" s="274"/>
      <c r="H16" s="275"/>
      <c r="I16" s="269"/>
      <c r="J16" s="276"/>
      <c r="K16" s="269"/>
      <c r="M16" s="270" t="s">
        <v>125</v>
      </c>
      <c r="O16" s="259"/>
    </row>
    <row r="17" spans="1:15" ht="22.5">
      <c r="A17" s="268"/>
      <c r="B17" s="271"/>
      <c r="C17" s="325" t="s">
        <v>126</v>
      </c>
      <c r="D17" s="326"/>
      <c r="E17" s="272">
        <v>0</v>
      </c>
      <c r="F17" s="273"/>
      <c r="G17" s="274"/>
      <c r="H17" s="275"/>
      <c r="I17" s="269"/>
      <c r="J17" s="276"/>
      <c r="K17" s="269"/>
      <c r="M17" s="270" t="s">
        <v>126</v>
      </c>
      <c r="O17" s="259"/>
    </row>
    <row r="18" spans="1:15" ht="22.5">
      <c r="A18" s="268"/>
      <c r="B18" s="271"/>
      <c r="C18" s="325" t="s">
        <v>127</v>
      </c>
      <c r="D18" s="326"/>
      <c r="E18" s="272">
        <v>1</v>
      </c>
      <c r="F18" s="273"/>
      <c r="G18" s="274"/>
      <c r="H18" s="275"/>
      <c r="I18" s="269"/>
      <c r="J18" s="276"/>
      <c r="K18" s="269"/>
      <c r="M18" s="270" t="s">
        <v>127</v>
      </c>
      <c r="O18" s="259"/>
    </row>
    <row r="19" spans="1:15" ht="12.75">
      <c r="A19" s="268"/>
      <c r="B19" s="271"/>
      <c r="C19" s="325" t="s">
        <v>128</v>
      </c>
      <c r="D19" s="326"/>
      <c r="E19" s="272">
        <v>0</v>
      </c>
      <c r="F19" s="273"/>
      <c r="G19" s="274"/>
      <c r="H19" s="275"/>
      <c r="I19" s="269"/>
      <c r="J19" s="276"/>
      <c r="K19" s="269"/>
      <c r="M19" s="270" t="s">
        <v>128</v>
      </c>
      <c r="O19" s="259"/>
    </row>
    <row r="20" spans="1:80" ht="12.75">
      <c r="A20" s="260">
        <v>3</v>
      </c>
      <c r="B20" s="261" t="s">
        <v>129</v>
      </c>
      <c r="C20" s="262" t="s">
        <v>130</v>
      </c>
      <c r="D20" s="263" t="s">
        <v>116</v>
      </c>
      <c r="E20" s="264">
        <v>1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/>
      <c r="K20" s="267">
        <f>E20*J20</f>
        <v>0</v>
      </c>
      <c r="O20" s="259">
        <v>2</v>
      </c>
      <c r="AA20" s="232">
        <v>11</v>
      </c>
      <c r="AB20" s="232">
        <v>3</v>
      </c>
      <c r="AC20" s="232">
        <v>3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11</v>
      </c>
      <c r="CB20" s="259">
        <v>3</v>
      </c>
    </row>
    <row r="21" spans="1:15" ht="22.5">
      <c r="A21" s="268"/>
      <c r="B21" s="271"/>
      <c r="C21" s="325" t="s">
        <v>131</v>
      </c>
      <c r="D21" s="326"/>
      <c r="E21" s="272">
        <v>0</v>
      </c>
      <c r="F21" s="273"/>
      <c r="G21" s="274"/>
      <c r="H21" s="275"/>
      <c r="I21" s="269"/>
      <c r="J21" s="276"/>
      <c r="K21" s="269"/>
      <c r="M21" s="270" t="s">
        <v>131</v>
      </c>
      <c r="O21" s="259"/>
    </row>
    <row r="22" spans="1:15" ht="22.5">
      <c r="A22" s="268"/>
      <c r="B22" s="271"/>
      <c r="C22" s="325" t="s">
        <v>132</v>
      </c>
      <c r="D22" s="326"/>
      <c r="E22" s="272">
        <v>0</v>
      </c>
      <c r="F22" s="273"/>
      <c r="G22" s="274"/>
      <c r="H22" s="275"/>
      <c r="I22" s="269"/>
      <c r="J22" s="276"/>
      <c r="K22" s="269"/>
      <c r="M22" s="270" t="s">
        <v>132</v>
      </c>
      <c r="O22" s="259"/>
    </row>
    <row r="23" spans="1:15" ht="22.5">
      <c r="A23" s="268"/>
      <c r="B23" s="271"/>
      <c r="C23" s="325" t="s">
        <v>133</v>
      </c>
      <c r="D23" s="326"/>
      <c r="E23" s="272">
        <v>0</v>
      </c>
      <c r="F23" s="273"/>
      <c r="G23" s="274"/>
      <c r="H23" s="275"/>
      <c r="I23" s="269"/>
      <c r="J23" s="276"/>
      <c r="K23" s="269"/>
      <c r="M23" s="270" t="s">
        <v>133</v>
      </c>
      <c r="O23" s="259"/>
    </row>
    <row r="24" spans="1:15" ht="12.75">
      <c r="A24" s="268"/>
      <c r="B24" s="271"/>
      <c r="C24" s="325" t="s">
        <v>134</v>
      </c>
      <c r="D24" s="326"/>
      <c r="E24" s="272">
        <v>1</v>
      </c>
      <c r="F24" s="273"/>
      <c r="G24" s="274"/>
      <c r="H24" s="275"/>
      <c r="I24" s="269"/>
      <c r="J24" s="276"/>
      <c r="K24" s="269"/>
      <c r="M24" s="270" t="s">
        <v>134</v>
      </c>
      <c r="O24" s="259"/>
    </row>
    <row r="25" spans="1:80" ht="12.75">
      <c r="A25" s="260">
        <v>4</v>
      </c>
      <c r="B25" s="261" t="s">
        <v>135</v>
      </c>
      <c r="C25" s="262" t="s">
        <v>136</v>
      </c>
      <c r="D25" s="263" t="s">
        <v>116</v>
      </c>
      <c r="E25" s="264">
        <v>1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/>
      <c r="K25" s="267">
        <f>E25*J25</f>
        <v>0</v>
      </c>
      <c r="O25" s="259">
        <v>2</v>
      </c>
      <c r="AA25" s="232">
        <v>11</v>
      </c>
      <c r="AB25" s="232">
        <v>3</v>
      </c>
      <c r="AC25" s="232">
        <v>4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11</v>
      </c>
      <c r="CB25" s="259">
        <v>3</v>
      </c>
    </row>
    <row r="26" spans="1:15" ht="22.5">
      <c r="A26" s="268"/>
      <c r="B26" s="271"/>
      <c r="C26" s="325" t="s">
        <v>137</v>
      </c>
      <c r="D26" s="326"/>
      <c r="E26" s="272">
        <v>1</v>
      </c>
      <c r="F26" s="273"/>
      <c r="G26" s="274"/>
      <c r="H26" s="275"/>
      <c r="I26" s="269"/>
      <c r="J26" s="276"/>
      <c r="K26" s="269"/>
      <c r="M26" s="270" t="s">
        <v>137</v>
      </c>
      <c r="O26" s="259"/>
    </row>
    <row r="27" spans="1:57" ht="12.75">
      <c r="A27" s="277"/>
      <c r="B27" s="278" t="s">
        <v>99</v>
      </c>
      <c r="C27" s="279" t="s">
        <v>113</v>
      </c>
      <c r="D27" s="280"/>
      <c r="E27" s="281"/>
      <c r="F27" s="282"/>
      <c r="G27" s="283">
        <f>SUM(G7:G26)</f>
        <v>0</v>
      </c>
      <c r="H27" s="284"/>
      <c r="I27" s="285">
        <f>SUM(I7:I26)</f>
        <v>0</v>
      </c>
      <c r="J27" s="284"/>
      <c r="K27" s="285">
        <f>SUM(K7:K26)</f>
        <v>0</v>
      </c>
      <c r="O27" s="259">
        <v>4</v>
      </c>
      <c r="BA27" s="286">
        <f>SUM(BA7:BA26)</f>
        <v>0</v>
      </c>
      <c r="BB27" s="286">
        <f>SUM(BB7:BB26)</f>
        <v>0</v>
      </c>
      <c r="BC27" s="286">
        <f>SUM(BC7:BC26)</f>
        <v>0</v>
      </c>
      <c r="BD27" s="286">
        <f>SUM(BD7:BD26)</f>
        <v>0</v>
      </c>
      <c r="BE27" s="286">
        <f>SUM(BE7:BE26)</f>
        <v>0</v>
      </c>
    </row>
    <row r="28" spans="1:15" ht="12.75">
      <c r="A28" s="249" t="s">
        <v>95</v>
      </c>
      <c r="B28" s="250" t="s">
        <v>138</v>
      </c>
      <c r="C28" s="251" t="s">
        <v>139</v>
      </c>
      <c r="D28" s="252"/>
      <c r="E28" s="253"/>
      <c r="F28" s="253"/>
      <c r="G28" s="254"/>
      <c r="H28" s="255"/>
      <c r="I28" s="256"/>
      <c r="J28" s="257"/>
      <c r="K28" s="258"/>
      <c r="O28" s="259">
        <v>1</v>
      </c>
    </row>
    <row r="29" spans="1:80" ht="12.75">
      <c r="A29" s="260">
        <v>5</v>
      </c>
      <c r="B29" s="261" t="s">
        <v>141</v>
      </c>
      <c r="C29" s="262" t="s">
        <v>142</v>
      </c>
      <c r="D29" s="263" t="s">
        <v>116</v>
      </c>
      <c r="E29" s="264">
        <v>1</v>
      </c>
      <c r="F29" s="264">
        <v>0</v>
      </c>
      <c r="G29" s="265">
        <f>E29*F29</f>
        <v>0</v>
      </c>
      <c r="H29" s="266">
        <v>0</v>
      </c>
      <c r="I29" s="267">
        <f>E29*H29</f>
        <v>0</v>
      </c>
      <c r="J29" s="266"/>
      <c r="K29" s="267">
        <f>E29*J29</f>
        <v>0</v>
      </c>
      <c r="O29" s="259">
        <v>2</v>
      </c>
      <c r="AA29" s="232">
        <v>11</v>
      </c>
      <c r="AB29" s="232">
        <v>3</v>
      </c>
      <c r="AC29" s="232">
        <v>9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11</v>
      </c>
      <c r="CB29" s="259">
        <v>3</v>
      </c>
    </row>
    <row r="30" spans="1:80" ht="22.5">
      <c r="A30" s="260">
        <v>6</v>
      </c>
      <c r="B30" s="261" t="s">
        <v>143</v>
      </c>
      <c r="C30" s="262" t="s">
        <v>144</v>
      </c>
      <c r="D30" s="263" t="s">
        <v>116</v>
      </c>
      <c r="E30" s="264">
        <v>1</v>
      </c>
      <c r="F30" s="264">
        <v>0</v>
      </c>
      <c r="G30" s="265">
        <f>E30*F30</f>
        <v>0</v>
      </c>
      <c r="H30" s="266">
        <v>0</v>
      </c>
      <c r="I30" s="267">
        <f>E30*H30</f>
        <v>0</v>
      </c>
      <c r="J30" s="266"/>
      <c r="K30" s="267">
        <f>E30*J30</f>
        <v>0</v>
      </c>
      <c r="O30" s="259">
        <v>2</v>
      </c>
      <c r="AA30" s="232">
        <v>11</v>
      </c>
      <c r="AB30" s="232">
        <v>3</v>
      </c>
      <c r="AC30" s="232">
        <v>12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11</v>
      </c>
      <c r="CB30" s="259">
        <v>3</v>
      </c>
    </row>
    <row r="31" spans="1:15" ht="12.75">
      <c r="A31" s="268"/>
      <c r="B31" s="271"/>
      <c r="C31" s="325" t="s">
        <v>145</v>
      </c>
      <c r="D31" s="326"/>
      <c r="E31" s="272">
        <v>1</v>
      </c>
      <c r="F31" s="273"/>
      <c r="G31" s="274"/>
      <c r="H31" s="275"/>
      <c r="I31" s="269"/>
      <c r="J31" s="276"/>
      <c r="K31" s="269"/>
      <c r="M31" s="270" t="s">
        <v>145</v>
      </c>
      <c r="O31" s="259"/>
    </row>
    <row r="32" spans="1:80" ht="12.75">
      <c r="A32" s="260">
        <v>7</v>
      </c>
      <c r="B32" s="261" t="s">
        <v>146</v>
      </c>
      <c r="C32" s="262" t="s">
        <v>147</v>
      </c>
      <c r="D32" s="263" t="s">
        <v>116</v>
      </c>
      <c r="E32" s="264">
        <v>1</v>
      </c>
      <c r="F32" s="264">
        <v>0</v>
      </c>
      <c r="G32" s="265">
        <f>E32*F32</f>
        <v>0</v>
      </c>
      <c r="H32" s="266">
        <v>0</v>
      </c>
      <c r="I32" s="267">
        <f>E32*H32</f>
        <v>0</v>
      </c>
      <c r="J32" s="266"/>
      <c r="K32" s="267">
        <f>E32*J32</f>
        <v>0</v>
      </c>
      <c r="O32" s="259">
        <v>2</v>
      </c>
      <c r="AA32" s="232">
        <v>11</v>
      </c>
      <c r="AB32" s="232">
        <v>3</v>
      </c>
      <c r="AC32" s="232">
        <v>14</v>
      </c>
      <c r="AZ32" s="232">
        <v>1</v>
      </c>
      <c r="BA32" s="232">
        <f>IF(AZ32=1,G32,0)</f>
        <v>0</v>
      </c>
      <c r="BB32" s="232">
        <f>IF(AZ32=2,G32,0)</f>
        <v>0</v>
      </c>
      <c r="BC32" s="232">
        <f>IF(AZ32=3,G32,0)</f>
        <v>0</v>
      </c>
      <c r="BD32" s="232">
        <f>IF(AZ32=4,G32,0)</f>
        <v>0</v>
      </c>
      <c r="BE32" s="232">
        <f>IF(AZ32=5,G32,0)</f>
        <v>0</v>
      </c>
      <c r="CA32" s="259">
        <v>11</v>
      </c>
      <c r="CB32" s="259">
        <v>3</v>
      </c>
    </row>
    <row r="33" spans="1:15" ht="12.75">
      <c r="A33" s="268"/>
      <c r="B33" s="271"/>
      <c r="C33" s="325" t="s">
        <v>148</v>
      </c>
      <c r="D33" s="326"/>
      <c r="E33" s="272">
        <v>1</v>
      </c>
      <c r="F33" s="273"/>
      <c r="G33" s="274"/>
      <c r="H33" s="275"/>
      <c r="I33" s="269"/>
      <c r="J33" s="276"/>
      <c r="K33" s="269"/>
      <c r="M33" s="270" t="s">
        <v>148</v>
      </c>
      <c r="O33" s="259"/>
    </row>
    <row r="34" spans="1:15" ht="12.75">
      <c r="A34" s="268"/>
      <c r="B34" s="271"/>
      <c r="C34" s="325" t="s">
        <v>149</v>
      </c>
      <c r="D34" s="326"/>
      <c r="E34" s="272">
        <v>0</v>
      </c>
      <c r="F34" s="273"/>
      <c r="G34" s="274"/>
      <c r="H34" s="275"/>
      <c r="I34" s="269"/>
      <c r="J34" s="276"/>
      <c r="K34" s="269"/>
      <c r="M34" s="270" t="s">
        <v>149</v>
      </c>
      <c r="O34" s="259"/>
    </row>
    <row r="35" spans="1:80" ht="22.5">
      <c r="A35" s="260">
        <v>8</v>
      </c>
      <c r="B35" s="261" t="s">
        <v>150</v>
      </c>
      <c r="C35" s="262" t="s">
        <v>151</v>
      </c>
      <c r="D35" s="263" t="s">
        <v>116</v>
      </c>
      <c r="E35" s="264">
        <v>1</v>
      </c>
      <c r="F35" s="264">
        <v>0</v>
      </c>
      <c r="G35" s="265">
        <f>E35*F35</f>
        <v>0</v>
      </c>
      <c r="H35" s="266">
        <v>0</v>
      </c>
      <c r="I35" s="267">
        <f>E35*H35</f>
        <v>0</v>
      </c>
      <c r="J35" s="266"/>
      <c r="K35" s="267">
        <f>E35*J35</f>
        <v>0</v>
      </c>
      <c r="O35" s="259">
        <v>2</v>
      </c>
      <c r="AA35" s="232">
        <v>11</v>
      </c>
      <c r="AB35" s="232">
        <v>3</v>
      </c>
      <c r="AC35" s="232">
        <v>17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11</v>
      </c>
      <c r="CB35" s="259">
        <v>3</v>
      </c>
    </row>
    <row r="36" spans="1:15" ht="12.75">
      <c r="A36" s="268"/>
      <c r="B36" s="271"/>
      <c r="C36" s="325" t="s">
        <v>152</v>
      </c>
      <c r="D36" s="326"/>
      <c r="E36" s="272">
        <v>1</v>
      </c>
      <c r="F36" s="273"/>
      <c r="G36" s="274"/>
      <c r="H36" s="275"/>
      <c r="I36" s="269"/>
      <c r="J36" s="276"/>
      <c r="K36" s="269"/>
      <c r="M36" s="270" t="s">
        <v>152</v>
      </c>
      <c r="O36" s="259"/>
    </row>
    <row r="37" spans="1:57" ht="12.75">
      <c r="A37" s="277"/>
      <c r="B37" s="278" t="s">
        <v>99</v>
      </c>
      <c r="C37" s="279" t="s">
        <v>140</v>
      </c>
      <c r="D37" s="280"/>
      <c r="E37" s="281"/>
      <c r="F37" s="282"/>
      <c r="G37" s="283">
        <f>SUM(G28:G36)</f>
        <v>0</v>
      </c>
      <c r="H37" s="284"/>
      <c r="I37" s="285">
        <f>SUM(I28:I36)</f>
        <v>0</v>
      </c>
      <c r="J37" s="284"/>
      <c r="K37" s="285">
        <f>SUM(K28:K36)</f>
        <v>0</v>
      </c>
      <c r="O37" s="259">
        <v>4</v>
      </c>
      <c r="BA37" s="286">
        <f>SUM(BA28:BA36)</f>
        <v>0</v>
      </c>
      <c r="BB37" s="286">
        <f>SUM(BB28:BB36)</f>
        <v>0</v>
      </c>
      <c r="BC37" s="286">
        <f>SUM(BC28:BC36)</f>
        <v>0</v>
      </c>
      <c r="BD37" s="286">
        <f>SUM(BD28:BD36)</f>
        <v>0</v>
      </c>
      <c r="BE37" s="286">
        <f>SUM(BE28:BE36)</f>
        <v>0</v>
      </c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spans="1:7" ht="12.75">
      <c r="A61" s="276"/>
      <c r="B61" s="276"/>
      <c r="C61" s="276"/>
      <c r="D61" s="276"/>
      <c r="E61" s="276"/>
      <c r="F61" s="276"/>
      <c r="G61" s="276"/>
    </row>
    <row r="62" spans="1:7" ht="12.75">
      <c r="A62" s="276"/>
      <c r="B62" s="276"/>
      <c r="C62" s="276"/>
      <c r="D62" s="276"/>
      <c r="E62" s="276"/>
      <c r="F62" s="276"/>
      <c r="G62" s="276"/>
    </row>
    <row r="63" spans="1:7" ht="12.75">
      <c r="A63" s="276"/>
      <c r="B63" s="276"/>
      <c r="C63" s="276"/>
      <c r="D63" s="276"/>
      <c r="E63" s="276"/>
      <c r="F63" s="276"/>
      <c r="G63" s="276"/>
    </row>
    <row r="64" spans="1:7" ht="12.75">
      <c r="A64" s="276"/>
      <c r="B64" s="276"/>
      <c r="C64" s="276"/>
      <c r="D64" s="276"/>
      <c r="E64" s="276"/>
      <c r="F64" s="276"/>
      <c r="G64" s="276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ht="12.75">
      <c r="E78" s="232"/>
    </row>
    <row r="79" ht="12.75">
      <c r="E79" s="232"/>
    </row>
    <row r="80" ht="12.75">
      <c r="E80" s="232"/>
    </row>
    <row r="81" ht="12.75">
      <c r="E81" s="232"/>
    </row>
    <row r="82" ht="12.75">
      <c r="E82" s="232"/>
    </row>
    <row r="83" ht="12.75">
      <c r="E83" s="232"/>
    </row>
    <row r="84" ht="12.75">
      <c r="E84" s="232"/>
    </row>
    <row r="85" ht="12.75">
      <c r="E85" s="232"/>
    </row>
    <row r="86" ht="12.75">
      <c r="E86" s="232"/>
    </row>
    <row r="87" ht="12.75">
      <c r="E87" s="232"/>
    </row>
    <row r="88" ht="12.75">
      <c r="E88" s="232"/>
    </row>
    <row r="89" ht="12.75">
      <c r="E89" s="232"/>
    </row>
    <row r="90" ht="12.75">
      <c r="E90" s="232"/>
    </row>
    <row r="91" ht="12.75">
      <c r="E91" s="232"/>
    </row>
    <row r="92" ht="12.75">
      <c r="E92" s="232"/>
    </row>
    <row r="93" ht="12.75">
      <c r="E93" s="232"/>
    </row>
    <row r="94" ht="12.75">
      <c r="E94" s="232"/>
    </row>
    <row r="95" ht="12.75">
      <c r="E95" s="232"/>
    </row>
    <row r="96" spans="1:2" ht="12.75">
      <c r="A96" s="287"/>
      <c r="B96" s="287"/>
    </row>
    <row r="97" spans="1:7" ht="12.75">
      <c r="A97" s="276"/>
      <c r="B97" s="276"/>
      <c r="C97" s="288"/>
      <c r="D97" s="288"/>
      <c r="E97" s="289"/>
      <c r="F97" s="288"/>
      <c r="G97" s="290"/>
    </row>
    <row r="98" spans="1:7" ht="12.75">
      <c r="A98" s="291"/>
      <c r="B98" s="291"/>
      <c r="C98" s="276"/>
      <c r="D98" s="276"/>
      <c r="E98" s="292"/>
      <c r="F98" s="276"/>
      <c r="G98" s="276"/>
    </row>
    <row r="99" spans="1:7" ht="12.75">
      <c r="A99" s="276"/>
      <c r="B99" s="276"/>
      <c r="C99" s="276"/>
      <c r="D99" s="276"/>
      <c r="E99" s="292"/>
      <c r="F99" s="276"/>
      <c r="G99" s="276"/>
    </row>
    <row r="100" spans="1:7" ht="12.75">
      <c r="A100" s="276"/>
      <c r="B100" s="276"/>
      <c r="C100" s="276"/>
      <c r="D100" s="276"/>
      <c r="E100" s="292"/>
      <c r="F100" s="276"/>
      <c r="G100" s="276"/>
    </row>
    <row r="101" spans="1:7" ht="12.75">
      <c r="A101" s="276"/>
      <c r="B101" s="276"/>
      <c r="C101" s="276"/>
      <c r="D101" s="276"/>
      <c r="E101" s="292"/>
      <c r="F101" s="276"/>
      <c r="G101" s="276"/>
    </row>
    <row r="102" spans="1:7" ht="12.75">
      <c r="A102" s="276"/>
      <c r="B102" s="276"/>
      <c r="C102" s="276"/>
      <c r="D102" s="276"/>
      <c r="E102" s="292"/>
      <c r="F102" s="276"/>
      <c r="G102" s="276"/>
    </row>
    <row r="103" spans="1:7" ht="12.75">
      <c r="A103" s="276"/>
      <c r="B103" s="276"/>
      <c r="C103" s="276"/>
      <c r="D103" s="276"/>
      <c r="E103" s="292"/>
      <c r="F103" s="276"/>
      <c r="G103" s="276"/>
    </row>
    <row r="104" spans="1:7" ht="12.75">
      <c r="A104" s="276"/>
      <c r="B104" s="276"/>
      <c r="C104" s="276"/>
      <c r="D104" s="276"/>
      <c r="E104" s="292"/>
      <c r="F104" s="276"/>
      <c r="G104" s="276"/>
    </row>
    <row r="105" spans="1:7" ht="12.75">
      <c r="A105" s="276"/>
      <c r="B105" s="276"/>
      <c r="C105" s="276"/>
      <c r="D105" s="276"/>
      <c r="E105" s="292"/>
      <c r="F105" s="276"/>
      <c r="G105" s="276"/>
    </row>
    <row r="106" spans="1:7" ht="12.75">
      <c r="A106" s="276"/>
      <c r="B106" s="276"/>
      <c r="C106" s="276"/>
      <c r="D106" s="276"/>
      <c r="E106" s="292"/>
      <c r="F106" s="276"/>
      <c r="G106" s="276"/>
    </row>
    <row r="107" spans="1:7" ht="12.75">
      <c r="A107" s="276"/>
      <c r="B107" s="276"/>
      <c r="C107" s="276"/>
      <c r="D107" s="276"/>
      <c r="E107" s="292"/>
      <c r="F107" s="276"/>
      <c r="G107" s="276"/>
    </row>
    <row r="108" spans="1:7" ht="12.75">
      <c r="A108" s="276"/>
      <c r="B108" s="276"/>
      <c r="C108" s="276"/>
      <c r="D108" s="276"/>
      <c r="E108" s="292"/>
      <c r="F108" s="276"/>
      <c r="G108" s="276"/>
    </row>
    <row r="109" spans="1:7" ht="12.75">
      <c r="A109" s="276"/>
      <c r="B109" s="276"/>
      <c r="C109" s="276"/>
      <c r="D109" s="276"/>
      <c r="E109" s="292"/>
      <c r="F109" s="276"/>
      <c r="G109" s="276"/>
    </row>
    <row r="110" spans="1:7" ht="12.75">
      <c r="A110" s="276"/>
      <c r="B110" s="276"/>
      <c r="C110" s="276"/>
      <c r="D110" s="276"/>
      <c r="E110" s="292"/>
      <c r="F110" s="276"/>
      <c r="G110" s="276"/>
    </row>
  </sheetData>
  <mergeCells count="23">
    <mergeCell ref="C11:D11"/>
    <mergeCell ref="C12:D12"/>
    <mergeCell ref="A1:G1"/>
    <mergeCell ref="A3:B3"/>
    <mergeCell ref="A4:B4"/>
    <mergeCell ref="E4:G4"/>
    <mergeCell ref="C9:D9"/>
    <mergeCell ref="C10:D10"/>
    <mergeCell ref="C13:D13"/>
    <mergeCell ref="C15:D15"/>
    <mergeCell ref="C16:D16"/>
    <mergeCell ref="C17:D17"/>
    <mergeCell ref="C18:D18"/>
    <mergeCell ref="C19:D19"/>
    <mergeCell ref="C31:D31"/>
    <mergeCell ref="C33:D33"/>
    <mergeCell ref="C34:D34"/>
    <mergeCell ref="C36:D36"/>
    <mergeCell ref="C21:D21"/>
    <mergeCell ref="C22:D22"/>
    <mergeCell ref="C23:D23"/>
    <mergeCell ref="C24:D24"/>
    <mergeCell ref="C26:D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23" sqref="D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100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 t="s">
        <v>108</v>
      </c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157</v>
      </c>
      <c r="B5" s="110"/>
      <c r="C5" s="111" t="s">
        <v>158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102</v>
      </c>
      <c r="B7" s="117"/>
      <c r="C7" s="118" t="s">
        <v>103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 t="s">
        <v>155</v>
      </c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154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 t="s">
        <v>153</v>
      </c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'01 0415 Rek'!E8</f>
        <v>0</v>
      </c>
      <c r="D15" s="149"/>
      <c r="E15" s="150"/>
      <c r="F15" s="151"/>
      <c r="G15" s="148">
        <f>'01 0415 Rek'!I13</f>
        <v>0</v>
      </c>
    </row>
    <row r="16" spans="1:7" ht="15.95" customHeight="1">
      <c r="A16" s="146" t="s">
        <v>52</v>
      </c>
      <c r="B16" s="147" t="s">
        <v>53</v>
      </c>
      <c r="C16" s="148">
        <f>'01 0415 Rek'!F8</f>
        <v>0</v>
      </c>
      <c r="D16" s="101"/>
      <c r="E16" s="152"/>
      <c r="F16" s="153"/>
      <c r="G16" s="148">
        <f>'01 0415 Rek'!I14</f>
        <v>0</v>
      </c>
    </row>
    <row r="17" spans="1:7" ht="15.95" customHeight="1">
      <c r="A17" s="146" t="s">
        <v>54</v>
      </c>
      <c r="B17" s="147" t="s">
        <v>55</v>
      </c>
      <c r="C17" s="148">
        <f>'01 0415 Rek'!H8</f>
        <v>0</v>
      </c>
      <c r="D17" s="101"/>
      <c r="E17" s="152"/>
      <c r="F17" s="153"/>
      <c r="G17" s="148">
        <f>'01 0415 Rek'!I15</f>
        <v>0</v>
      </c>
    </row>
    <row r="18" spans="1:7" ht="15.95" customHeight="1">
      <c r="A18" s="154" t="s">
        <v>56</v>
      </c>
      <c r="B18" s="155" t="s">
        <v>57</v>
      </c>
      <c r="C18" s="148">
        <f>'01 0415 Rek'!G8</f>
        <v>0</v>
      </c>
      <c r="D18" s="101"/>
      <c r="E18" s="152"/>
      <c r="F18" s="153"/>
      <c r="G18" s="148">
        <f>'01 0415 Rek'!I16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/>
      <c r="E19" s="152"/>
      <c r="F19" s="153"/>
      <c r="G19" s="148">
        <f>'01 0415 Rek'!I17</f>
        <v>0</v>
      </c>
    </row>
    <row r="20" spans="1:7" ht="15.95" customHeight="1">
      <c r="A20" s="156"/>
      <c r="B20" s="147"/>
      <c r="C20" s="148"/>
      <c r="D20" s="101"/>
      <c r="E20" s="152"/>
      <c r="F20" s="153"/>
      <c r="G20" s="148">
        <f>'01 0415 Rek'!I18</f>
        <v>0</v>
      </c>
    </row>
    <row r="21" spans="1:7" ht="15.95" customHeight="1">
      <c r="A21" s="156" t="s">
        <v>29</v>
      </c>
      <c r="B21" s="147"/>
      <c r="C21" s="148">
        <f>'01 0415 Rek'!I8</f>
        <v>0</v>
      </c>
      <c r="D21" s="101"/>
      <c r="E21" s="152"/>
      <c r="F21" s="153"/>
      <c r="G21" s="148">
        <f>'01 0415 Rek'!I19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/>
      <c r="E22" s="152"/>
      <c r="F22" s="153"/>
      <c r="G22" s="148">
        <f>G23-SUM(G15:G21)</f>
        <v>0</v>
      </c>
    </row>
    <row r="23" spans="1:7" ht="15.95" customHeight="1" thickBot="1">
      <c r="A23" s="314" t="s">
        <v>60</v>
      </c>
      <c r="B23" s="315"/>
      <c r="C23" s="158">
        <f>C22+G23</f>
        <v>0</v>
      </c>
      <c r="D23" s="159"/>
      <c r="E23" s="160"/>
      <c r="F23" s="161"/>
      <c r="G23" s="148">
        <f>'01 0415 Rek'!H21</f>
        <v>0</v>
      </c>
    </row>
    <row r="24" spans="1:7" ht="12.75">
      <c r="A24" s="162" t="s">
        <v>61</v>
      </c>
      <c r="B24" s="163"/>
      <c r="C24" s="164"/>
      <c r="D24" s="163" t="s">
        <v>62</v>
      </c>
      <c r="E24" s="163"/>
      <c r="F24" s="165" t="s">
        <v>63</v>
      </c>
      <c r="G24" s="166"/>
    </row>
    <row r="25" spans="1:7" ht="12.75">
      <c r="A25" s="157" t="s">
        <v>64</v>
      </c>
      <c r="B25" s="127"/>
      <c r="C25" s="167"/>
      <c r="D25" s="127" t="s">
        <v>64</v>
      </c>
      <c r="F25" s="168" t="s">
        <v>64</v>
      </c>
      <c r="G25" s="169"/>
    </row>
    <row r="26" spans="1:7" ht="37.5" customHeight="1">
      <c r="A26" s="157" t="s">
        <v>65</v>
      </c>
      <c r="B26" s="170"/>
      <c r="C26" s="167"/>
      <c r="D26" s="127" t="s">
        <v>65</v>
      </c>
      <c r="F26" s="168" t="s">
        <v>65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66</v>
      </c>
      <c r="B28" s="127"/>
      <c r="C28" s="167"/>
      <c r="D28" s="168" t="s">
        <v>67</v>
      </c>
      <c r="E28" s="167"/>
      <c r="F28" s="172" t="s">
        <v>67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68</v>
      </c>
      <c r="E30" s="178"/>
      <c r="F30" s="306">
        <f>C23-F32</f>
        <v>0</v>
      </c>
      <c r="G30" s="307"/>
    </row>
    <row r="31" spans="1:7" ht="12.75">
      <c r="A31" s="175" t="s">
        <v>69</v>
      </c>
      <c r="B31" s="176"/>
      <c r="C31" s="177">
        <f>C30</f>
        <v>21</v>
      </c>
      <c r="D31" s="176" t="s">
        <v>70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70</v>
      </c>
      <c r="E32" s="178"/>
      <c r="F32" s="306">
        <v>0</v>
      </c>
      <c r="G32" s="307"/>
    </row>
    <row r="33" spans="1:7" ht="12.75">
      <c r="A33" s="175" t="s">
        <v>69</v>
      </c>
      <c r="B33" s="179"/>
      <c r="C33" s="180">
        <f>C32</f>
        <v>0</v>
      </c>
      <c r="D33" s="176" t="s">
        <v>70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71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 t="s">
        <v>165</v>
      </c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121.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A20" sqref="A2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104</v>
      </c>
      <c r="D1" s="187"/>
      <c r="E1" s="188"/>
      <c r="F1" s="187"/>
      <c r="G1" s="189" t="s">
        <v>73</v>
      </c>
      <c r="H1" s="190" t="s">
        <v>109</v>
      </c>
      <c r="I1" s="191"/>
    </row>
    <row r="2" spans="1:9" ht="13.5" thickBot="1">
      <c r="A2" s="318" t="s">
        <v>74</v>
      </c>
      <c r="B2" s="319"/>
      <c r="C2" s="192" t="s">
        <v>159</v>
      </c>
      <c r="D2" s="193"/>
      <c r="E2" s="194"/>
      <c r="F2" s="193"/>
      <c r="G2" s="320" t="s">
        <v>110</v>
      </c>
      <c r="H2" s="321"/>
      <c r="I2" s="322"/>
    </row>
    <row r="3" ht="13.5" thickTop="1">
      <c r="F3" s="127"/>
    </row>
    <row r="4" spans="1:9" ht="19.5" customHeight="1">
      <c r="A4" s="195" t="s">
        <v>75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76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3.5" thickBot="1">
      <c r="A7" s="293" t="str">
        <f>'01 0415 Pol'!B7</f>
        <v>18</v>
      </c>
      <c r="B7" s="62" t="str">
        <f>'01 0415 Pol'!C7</f>
        <v>Zemní práce - povrchové úpravy terénu</v>
      </c>
      <c r="D7" s="204"/>
      <c r="E7" s="294">
        <f>'01 0415 Pol'!BA9</f>
        <v>0</v>
      </c>
      <c r="F7" s="295">
        <f>'01 0415 Pol'!BB9</f>
        <v>0</v>
      </c>
      <c r="G7" s="295">
        <f>'01 0415 Pol'!BC9</f>
        <v>0</v>
      </c>
      <c r="H7" s="295">
        <f>'01 0415 Pol'!BD9</f>
        <v>0</v>
      </c>
      <c r="I7" s="296">
        <f>'01 0415 Pol'!BE9</f>
        <v>0</v>
      </c>
    </row>
    <row r="8" spans="1:9" s="14" customFormat="1" ht="13.5" thickBot="1">
      <c r="A8" s="205"/>
      <c r="B8" s="206" t="s">
        <v>77</v>
      </c>
      <c r="C8" s="206"/>
      <c r="D8" s="207"/>
      <c r="E8" s="208">
        <f>SUM(E7:E7)</f>
        <v>0</v>
      </c>
      <c r="F8" s="209">
        <f>SUM(F7:F7)</f>
        <v>0</v>
      </c>
      <c r="G8" s="209">
        <f>SUM(G7:G7)</f>
        <v>0</v>
      </c>
      <c r="H8" s="209">
        <f>SUM(H7:H7)</f>
        <v>0</v>
      </c>
      <c r="I8" s="210">
        <f>SUM(I7:I7)</f>
        <v>0</v>
      </c>
    </row>
    <row r="9" spans="1:9" ht="12.75">
      <c r="A9" s="127"/>
      <c r="B9" s="127"/>
      <c r="C9" s="127"/>
      <c r="D9" s="127"/>
      <c r="E9" s="127"/>
      <c r="F9" s="127"/>
      <c r="G9" s="127"/>
      <c r="H9" s="127"/>
      <c r="I9" s="127"/>
    </row>
    <row r="10" spans="1:57" ht="19.5" customHeight="1">
      <c r="A10" s="196" t="s">
        <v>78</v>
      </c>
      <c r="B10" s="196"/>
      <c r="C10" s="196"/>
      <c r="D10" s="196"/>
      <c r="E10" s="196"/>
      <c r="F10" s="196"/>
      <c r="G10" s="211"/>
      <c r="H10" s="196"/>
      <c r="I10" s="196"/>
      <c r="BA10" s="133"/>
      <c r="BB10" s="133"/>
      <c r="BC10" s="133"/>
      <c r="BD10" s="133"/>
      <c r="BE10" s="133"/>
    </row>
    <row r="11" ht="13.5" thickBot="1"/>
    <row r="12" spans="1:9" ht="12.75">
      <c r="A12" s="162" t="s">
        <v>79</v>
      </c>
      <c r="B12" s="163"/>
      <c r="C12" s="163"/>
      <c r="D12" s="212"/>
      <c r="E12" s="213" t="s">
        <v>80</v>
      </c>
      <c r="F12" s="214" t="s">
        <v>12</v>
      </c>
      <c r="G12" s="215" t="s">
        <v>81</v>
      </c>
      <c r="H12" s="216"/>
      <c r="I12" s="217" t="s">
        <v>80</v>
      </c>
    </row>
    <row r="13" spans="1:53" ht="12.75">
      <c r="A13" s="156"/>
      <c r="B13" s="147"/>
      <c r="C13" s="147"/>
      <c r="D13" s="218"/>
      <c r="E13" s="219"/>
      <c r="F13" s="220"/>
      <c r="G13" s="221">
        <v>0</v>
      </c>
      <c r="H13" s="222"/>
      <c r="I13" s="223">
        <f aca="true" t="shared" si="0" ref="I13:I20">E13+F13*G13/100</f>
        <v>0</v>
      </c>
      <c r="BA13" s="1">
        <v>0</v>
      </c>
    </row>
    <row r="14" spans="1:53" ht="12.75">
      <c r="A14" s="156"/>
      <c r="B14" s="147"/>
      <c r="C14" s="147"/>
      <c r="D14" s="218"/>
      <c r="E14" s="219"/>
      <c r="F14" s="220"/>
      <c r="G14" s="221">
        <v>0</v>
      </c>
      <c r="H14" s="222"/>
      <c r="I14" s="223">
        <f t="shared" si="0"/>
        <v>0</v>
      </c>
      <c r="BA14" s="1">
        <v>0</v>
      </c>
    </row>
    <row r="15" spans="1:53" ht="12.75">
      <c r="A15" s="156"/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3" ht="12.75">
      <c r="A16" s="156"/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/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1</v>
      </c>
    </row>
    <row r="18" spans="1:53" ht="12.75">
      <c r="A18" s="156"/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 ht="12.75">
      <c r="A19" s="156"/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2</v>
      </c>
    </row>
    <row r="20" spans="1:53" ht="12.75">
      <c r="A20" s="156"/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9" ht="13.5" thickBot="1">
      <c r="A21" s="224"/>
      <c r="B21" s="225" t="s">
        <v>82</v>
      </c>
      <c r="C21" s="226"/>
      <c r="D21" s="227"/>
      <c r="E21" s="228"/>
      <c r="F21" s="229"/>
      <c r="G21" s="229"/>
      <c r="H21" s="323">
        <f>SUM(I13:I20)</f>
        <v>0</v>
      </c>
      <c r="I21" s="324"/>
    </row>
    <row r="23" spans="2:9" ht="12.75">
      <c r="B23" s="14"/>
      <c r="F23" s="230"/>
      <c r="G23" s="231"/>
      <c r="H23" s="231"/>
      <c r="I23" s="46"/>
    </row>
    <row r="24" spans="6:9" ht="12.75"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82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7" t="s">
        <v>101</v>
      </c>
      <c r="B1" s="327"/>
      <c r="C1" s="327"/>
      <c r="D1" s="327"/>
      <c r="E1" s="327"/>
      <c r="F1" s="327"/>
      <c r="G1" s="327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104</v>
      </c>
      <c r="D3" s="236"/>
      <c r="E3" s="237" t="s">
        <v>83</v>
      </c>
      <c r="F3" s="238" t="str">
        <f>'01 0415 Rek'!H1</f>
        <v>04/15</v>
      </c>
      <c r="G3" s="239"/>
    </row>
    <row r="4" spans="1:7" ht="13.5" thickBot="1">
      <c r="A4" s="328" t="s">
        <v>74</v>
      </c>
      <c r="B4" s="319"/>
      <c r="C4" s="192" t="s">
        <v>159</v>
      </c>
      <c r="D4" s="240"/>
      <c r="E4" s="329" t="str">
        <f>'01 0415 Rek'!G2</f>
        <v>Rozpočet projektanta</v>
      </c>
      <c r="F4" s="330"/>
      <c r="G4" s="331"/>
    </row>
    <row r="5" spans="1:7" ht="13.5" thickTop="1">
      <c r="A5" s="241"/>
      <c r="G5" s="243"/>
    </row>
    <row r="6" spans="1:11" ht="27" customHeight="1">
      <c r="A6" s="244" t="s">
        <v>84</v>
      </c>
      <c r="B6" s="245" t="s">
        <v>85</v>
      </c>
      <c r="C6" s="245" t="s">
        <v>86</v>
      </c>
      <c r="D6" s="245" t="s">
        <v>87</v>
      </c>
      <c r="E6" s="246" t="s">
        <v>88</v>
      </c>
      <c r="F6" s="245" t="s">
        <v>89</v>
      </c>
      <c r="G6" s="247" t="s">
        <v>90</v>
      </c>
      <c r="H6" s="248" t="s">
        <v>91</v>
      </c>
      <c r="I6" s="248" t="s">
        <v>92</v>
      </c>
      <c r="J6" s="248" t="s">
        <v>93</v>
      </c>
      <c r="K6" s="248" t="s">
        <v>94</v>
      </c>
    </row>
    <row r="7" spans="1:15" ht="12.75">
      <c r="A7" s="249" t="s">
        <v>95</v>
      </c>
      <c r="B7" s="250" t="s">
        <v>160</v>
      </c>
      <c r="C7" s="251" t="s">
        <v>161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163</v>
      </c>
      <c r="C8" s="262" t="s">
        <v>164</v>
      </c>
      <c r="D8" s="263" t="s">
        <v>116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11</v>
      </c>
      <c r="AB8" s="232">
        <v>3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11</v>
      </c>
      <c r="CB8" s="259">
        <v>3</v>
      </c>
    </row>
    <row r="9" spans="1:57" ht="12.75">
      <c r="A9" s="277"/>
      <c r="B9" s="278" t="s">
        <v>99</v>
      </c>
      <c r="C9" s="279" t="s">
        <v>162</v>
      </c>
      <c r="D9" s="280"/>
      <c r="E9" s="281"/>
      <c r="F9" s="282"/>
      <c r="G9" s="283">
        <f>SUM(G7:G8)</f>
        <v>0</v>
      </c>
      <c r="H9" s="284"/>
      <c r="I9" s="285">
        <f>SUM(I7:I8)</f>
        <v>0</v>
      </c>
      <c r="J9" s="284"/>
      <c r="K9" s="285">
        <f>SUM(K7:K8)</f>
        <v>0</v>
      </c>
      <c r="O9" s="259">
        <v>4</v>
      </c>
      <c r="BA9" s="286">
        <f>SUM(BA7:BA8)</f>
        <v>0</v>
      </c>
      <c r="BB9" s="286">
        <f>SUM(BB7:BB8)</f>
        <v>0</v>
      </c>
      <c r="BC9" s="286">
        <f>SUM(BC7:BC8)</f>
        <v>0</v>
      </c>
      <c r="BD9" s="286">
        <f>SUM(BD7:BD8)</f>
        <v>0</v>
      </c>
      <c r="BE9" s="286">
        <f>SUM(BE7:BE8)</f>
        <v>0</v>
      </c>
    </row>
    <row r="10" ht="12.75">
      <c r="E10" s="232"/>
    </row>
    <row r="11" ht="12.75">
      <c r="E11" s="232"/>
    </row>
    <row r="12" ht="12.75">
      <c r="E12" s="232"/>
    </row>
    <row r="13" ht="12.75">
      <c r="E13" s="232"/>
    </row>
    <row r="14" ht="12.75">
      <c r="E14" s="232"/>
    </row>
    <row r="15" ht="12.75">
      <c r="E15" s="232"/>
    </row>
    <row r="16" ht="12.75">
      <c r="E16" s="232"/>
    </row>
    <row r="17" ht="12.75">
      <c r="E17" s="232"/>
    </row>
    <row r="18" ht="12.75">
      <c r="E18" s="232"/>
    </row>
    <row r="19" ht="12.75">
      <c r="E19" s="232"/>
    </row>
    <row r="20" ht="12.75">
      <c r="E20" s="232"/>
    </row>
    <row r="21" ht="12.75">
      <c r="E21" s="232"/>
    </row>
    <row r="22" ht="12.75">
      <c r="E22" s="232"/>
    </row>
    <row r="23" ht="12.75">
      <c r="E23" s="232"/>
    </row>
    <row r="24" ht="12.75">
      <c r="E24" s="232"/>
    </row>
    <row r="25" ht="12.75">
      <c r="E25" s="232"/>
    </row>
    <row r="26" ht="12.75">
      <c r="E26" s="232"/>
    </row>
    <row r="27" ht="12.75">
      <c r="E27" s="232"/>
    </row>
    <row r="28" ht="12.75">
      <c r="E28" s="232"/>
    </row>
    <row r="29" ht="12.75">
      <c r="E29" s="232"/>
    </row>
    <row r="30" ht="12.75">
      <c r="E30" s="232"/>
    </row>
    <row r="31" ht="12.75">
      <c r="E31" s="232"/>
    </row>
    <row r="32" ht="12.75">
      <c r="E32" s="232"/>
    </row>
    <row r="33" spans="1:7" ht="12.75">
      <c r="A33" s="276"/>
      <c r="B33" s="276"/>
      <c r="C33" s="276"/>
      <c r="D33" s="276"/>
      <c r="E33" s="276"/>
      <c r="F33" s="276"/>
      <c r="G33" s="276"/>
    </row>
    <row r="34" spans="1:7" ht="12.75">
      <c r="A34" s="276"/>
      <c r="B34" s="276"/>
      <c r="C34" s="276"/>
      <c r="D34" s="276"/>
      <c r="E34" s="276"/>
      <c r="F34" s="276"/>
      <c r="G34" s="276"/>
    </row>
    <row r="35" spans="1:7" ht="12.75">
      <c r="A35" s="276"/>
      <c r="B35" s="276"/>
      <c r="C35" s="276"/>
      <c r="D35" s="276"/>
      <c r="E35" s="276"/>
      <c r="F35" s="276"/>
      <c r="G35" s="276"/>
    </row>
    <row r="36" spans="1:7" ht="12.75">
      <c r="A36" s="276"/>
      <c r="B36" s="276"/>
      <c r="C36" s="276"/>
      <c r="D36" s="276"/>
      <c r="E36" s="276"/>
      <c r="F36" s="276"/>
      <c r="G36" s="276"/>
    </row>
    <row r="37" ht="12.75">
      <c r="E37" s="232"/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spans="1:2" ht="12.75">
      <c r="A68" s="287"/>
      <c r="B68" s="287"/>
    </row>
    <row r="69" spans="1:7" ht="12.75">
      <c r="A69" s="276"/>
      <c r="B69" s="276"/>
      <c r="C69" s="288"/>
      <c r="D69" s="288"/>
      <c r="E69" s="289"/>
      <c r="F69" s="288"/>
      <c r="G69" s="290"/>
    </row>
    <row r="70" spans="1:7" ht="12.75">
      <c r="A70" s="291"/>
      <c r="B70" s="291"/>
      <c r="C70" s="276"/>
      <c r="D70" s="276"/>
      <c r="E70" s="292"/>
      <c r="F70" s="276"/>
      <c r="G70" s="276"/>
    </row>
    <row r="71" spans="1:7" ht="12.75">
      <c r="A71" s="276"/>
      <c r="B71" s="276"/>
      <c r="C71" s="276"/>
      <c r="D71" s="276"/>
      <c r="E71" s="292"/>
      <c r="F71" s="276"/>
      <c r="G71" s="276"/>
    </row>
    <row r="72" spans="1:7" ht="12.75">
      <c r="A72" s="276"/>
      <c r="B72" s="276"/>
      <c r="C72" s="276"/>
      <c r="D72" s="276"/>
      <c r="E72" s="292"/>
      <c r="F72" s="276"/>
      <c r="G72" s="276"/>
    </row>
    <row r="73" spans="1:7" ht="12.75">
      <c r="A73" s="276"/>
      <c r="B73" s="276"/>
      <c r="C73" s="276"/>
      <c r="D73" s="276"/>
      <c r="E73" s="292"/>
      <c r="F73" s="276"/>
      <c r="G73" s="276"/>
    </row>
    <row r="74" spans="1:7" ht="12.75">
      <c r="A74" s="276"/>
      <c r="B74" s="276"/>
      <c r="C74" s="276"/>
      <c r="D74" s="276"/>
      <c r="E74" s="292"/>
      <c r="F74" s="276"/>
      <c r="G74" s="276"/>
    </row>
    <row r="75" spans="1:7" ht="12.75">
      <c r="A75" s="276"/>
      <c r="B75" s="276"/>
      <c r="C75" s="276"/>
      <c r="D75" s="276"/>
      <c r="E75" s="292"/>
      <c r="F75" s="276"/>
      <c r="G75" s="276"/>
    </row>
    <row r="76" spans="1:7" ht="12.75">
      <c r="A76" s="276"/>
      <c r="B76" s="276"/>
      <c r="C76" s="276"/>
      <c r="D76" s="276"/>
      <c r="E76" s="292"/>
      <c r="F76" s="276"/>
      <c r="G76" s="276"/>
    </row>
    <row r="77" spans="1:7" ht="12.75">
      <c r="A77" s="276"/>
      <c r="B77" s="276"/>
      <c r="C77" s="276"/>
      <c r="D77" s="276"/>
      <c r="E77" s="292"/>
      <c r="F77" s="276"/>
      <c r="G77" s="276"/>
    </row>
    <row r="78" spans="1:7" ht="12.75">
      <c r="A78" s="276"/>
      <c r="B78" s="276"/>
      <c r="C78" s="276"/>
      <c r="D78" s="276"/>
      <c r="E78" s="292"/>
      <c r="F78" s="276"/>
      <c r="G78" s="276"/>
    </row>
    <row r="79" spans="1:7" ht="12.75">
      <c r="A79" s="276"/>
      <c r="B79" s="276"/>
      <c r="C79" s="276"/>
      <c r="D79" s="276"/>
      <c r="E79" s="292"/>
      <c r="F79" s="276"/>
      <c r="G79" s="276"/>
    </row>
    <row r="80" spans="1:7" ht="12.75">
      <c r="A80" s="276"/>
      <c r="B80" s="276"/>
      <c r="C80" s="276"/>
      <c r="D80" s="276"/>
      <c r="E80" s="292"/>
      <c r="F80" s="276"/>
      <c r="G80" s="276"/>
    </row>
    <row r="81" spans="1:7" ht="12.75">
      <c r="A81" s="276"/>
      <c r="B81" s="276"/>
      <c r="C81" s="276"/>
      <c r="D81" s="276"/>
      <c r="E81" s="292"/>
      <c r="F81" s="276"/>
      <c r="G81" s="276"/>
    </row>
    <row r="82" spans="1:7" ht="12.75">
      <c r="A82" s="276"/>
      <c r="B82" s="276"/>
      <c r="C82" s="276"/>
      <c r="D82" s="276"/>
      <c r="E82" s="292"/>
      <c r="F82" s="276"/>
      <c r="G82" s="27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4">
      <selection activeCell="D23" sqref="D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100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 t="s">
        <v>108</v>
      </c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166</v>
      </c>
      <c r="B5" s="110"/>
      <c r="C5" s="111" t="s">
        <v>167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102</v>
      </c>
      <c r="B7" s="117"/>
      <c r="C7" s="118" t="s">
        <v>103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 t="s">
        <v>155</v>
      </c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154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 t="s">
        <v>153</v>
      </c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'02 0415 Rek'!E13</f>
        <v>0</v>
      </c>
      <c r="D15" s="149"/>
      <c r="E15" s="150"/>
      <c r="F15" s="151"/>
      <c r="G15" s="148">
        <f>'02 0415 Rek'!I18</f>
        <v>0</v>
      </c>
    </row>
    <row r="16" spans="1:7" ht="15.95" customHeight="1">
      <c r="A16" s="146" t="s">
        <v>52</v>
      </c>
      <c r="B16" s="147" t="s">
        <v>53</v>
      </c>
      <c r="C16" s="148">
        <f>'02 0415 Rek'!F13</f>
        <v>0</v>
      </c>
      <c r="D16" s="101"/>
      <c r="E16" s="152"/>
      <c r="F16" s="153"/>
      <c r="G16" s="148">
        <f>'02 0415 Rek'!I19</f>
        <v>0</v>
      </c>
    </row>
    <row r="17" spans="1:7" ht="15.95" customHeight="1">
      <c r="A17" s="146" t="s">
        <v>54</v>
      </c>
      <c r="B17" s="147" t="s">
        <v>55</v>
      </c>
      <c r="C17" s="148">
        <f>'02 0415 Rek'!H13</f>
        <v>0</v>
      </c>
      <c r="D17" s="101"/>
      <c r="E17" s="152"/>
      <c r="F17" s="153"/>
      <c r="G17" s="148">
        <f>'02 0415 Rek'!I20</f>
        <v>0</v>
      </c>
    </row>
    <row r="18" spans="1:7" ht="15.95" customHeight="1">
      <c r="A18" s="154" t="s">
        <v>56</v>
      </c>
      <c r="B18" s="155" t="s">
        <v>57</v>
      </c>
      <c r="C18" s="148">
        <f>'02 0415 Rek'!G13</f>
        <v>0</v>
      </c>
      <c r="D18" s="101"/>
      <c r="E18" s="152"/>
      <c r="F18" s="153"/>
      <c r="G18" s="148">
        <f>'02 0415 Rek'!I21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/>
      <c r="E19" s="152"/>
      <c r="F19" s="153"/>
      <c r="G19" s="148">
        <f>'02 0415 Rek'!I22</f>
        <v>0</v>
      </c>
    </row>
    <row r="20" spans="1:7" ht="15.95" customHeight="1">
      <c r="A20" s="156"/>
      <c r="B20" s="147"/>
      <c r="C20" s="148"/>
      <c r="D20" s="101"/>
      <c r="E20" s="152"/>
      <c r="F20" s="153"/>
      <c r="G20" s="148">
        <f>'02 0415 Rek'!I23</f>
        <v>0</v>
      </c>
    </row>
    <row r="21" spans="1:7" ht="15.95" customHeight="1">
      <c r="A21" s="156" t="s">
        <v>29</v>
      </c>
      <c r="B21" s="147"/>
      <c r="C21" s="148">
        <f>'02 0415 Rek'!I13</f>
        <v>0</v>
      </c>
      <c r="D21" s="101"/>
      <c r="E21" s="152"/>
      <c r="F21" s="153"/>
      <c r="G21" s="148">
        <f>'02 0415 Rek'!I24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/>
      <c r="E22" s="152"/>
      <c r="F22" s="153"/>
      <c r="G22" s="148">
        <f>G23-SUM(G15:G21)</f>
        <v>0</v>
      </c>
    </row>
    <row r="23" spans="1:7" ht="15.95" customHeight="1" thickBot="1">
      <c r="A23" s="314" t="s">
        <v>60</v>
      </c>
      <c r="B23" s="315"/>
      <c r="C23" s="158">
        <f>C22+G23</f>
        <v>0</v>
      </c>
      <c r="D23" s="159"/>
      <c r="E23" s="160"/>
      <c r="F23" s="161"/>
      <c r="G23" s="148">
        <f>'02 0415 Rek'!H26</f>
        <v>0</v>
      </c>
    </row>
    <row r="24" spans="1:7" ht="12.75">
      <c r="A24" s="162" t="s">
        <v>61</v>
      </c>
      <c r="B24" s="163"/>
      <c r="C24" s="164"/>
      <c r="D24" s="163" t="s">
        <v>62</v>
      </c>
      <c r="E24" s="163"/>
      <c r="F24" s="165" t="s">
        <v>63</v>
      </c>
      <c r="G24" s="166"/>
    </row>
    <row r="25" spans="1:7" ht="12.75">
      <c r="A25" s="157" t="s">
        <v>64</v>
      </c>
      <c r="B25" s="127"/>
      <c r="C25" s="167"/>
      <c r="D25" s="127" t="s">
        <v>64</v>
      </c>
      <c r="F25" s="168" t="s">
        <v>64</v>
      </c>
      <c r="G25" s="169"/>
    </row>
    <row r="26" spans="1:7" ht="37.5" customHeight="1">
      <c r="A26" s="157" t="s">
        <v>65</v>
      </c>
      <c r="B26" s="170"/>
      <c r="C26" s="167"/>
      <c r="D26" s="127" t="s">
        <v>65</v>
      </c>
      <c r="F26" s="168" t="s">
        <v>65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66</v>
      </c>
      <c r="B28" s="127"/>
      <c r="C28" s="167"/>
      <c r="D28" s="168" t="s">
        <v>67</v>
      </c>
      <c r="E28" s="167"/>
      <c r="F28" s="172" t="s">
        <v>67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68</v>
      </c>
      <c r="E30" s="178"/>
      <c r="F30" s="306">
        <f>C23-F32</f>
        <v>0</v>
      </c>
      <c r="G30" s="307"/>
    </row>
    <row r="31" spans="1:7" ht="12.75">
      <c r="A31" s="175" t="s">
        <v>69</v>
      </c>
      <c r="B31" s="176"/>
      <c r="C31" s="177">
        <f>C30</f>
        <v>21</v>
      </c>
      <c r="D31" s="176" t="s">
        <v>70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70</v>
      </c>
      <c r="E32" s="178"/>
      <c r="F32" s="306">
        <v>0</v>
      </c>
      <c r="G32" s="307"/>
    </row>
    <row r="33" spans="1:7" ht="12.75">
      <c r="A33" s="175" t="s">
        <v>69</v>
      </c>
      <c r="B33" s="179"/>
      <c r="C33" s="180">
        <f>C32</f>
        <v>0</v>
      </c>
      <c r="D33" s="176" t="s">
        <v>70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71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 t="s">
        <v>165</v>
      </c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87.7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A25" sqref="A2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104</v>
      </c>
      <c r="D1" s="187"/>
      <c r="E1" s="188"/>
      <c r="F1" s="187"/>
      <c r="G1" s="189" t="s">
        <v>73</v>
      </c>
      <c r="H1" s="190" t="s">
        <v>109</v>
      </c>
      <c r="I1" s="191"/>
    </row>
    <row r="2" spans="1:9" ht="13.5" thickBot="1">
      <c r="A2" s="318" t="s">
        <v>74</v>
      </c>
      <c r="B2" s="319"/>
      <c r="C2" s="192" t="s">
        <v>168</v>
      </c>
      <c r="D2" s="193"/>
      <c r="E2" s="194"/>
      <c r="F2" s="193"/>
      <c r="G2" s="320" t="s">
        <v>110</v>
      </c>
      <c r="H2" s="321"/>
      <c r="I2" s="322"/>
    </row>
    <row r="3" ht="13.5" thickTop="1">
      <c r="F3" s="127"/>
    </row>
    <row r="4" spans="1:9" ht="19.5" customHeight="1">
      <c r="A4" s="195" t="s">
        <v>75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76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'02 0415 Pol'!B7</f>
        <v>1</v>
      </c>
      <c r="B7" s="62" t="str">
        <f>'02 0415 Pol'!C7</f>
        <v>Zemní práce</v>
      </c>
      <c r="D7" s="204"/>
      <c r="E7" s="294">
        <f>'02 0415 Pol'!BA39</f>
        <v>0</v>
      </c>
      <c r="F7" s="295">
        <f>'02 0415 Pol'!BB39</f>
        <v>0</v>
      </c>
      <c r="G7" s="295">
        <f>'02 0415 Pol'!BC39</f>
        <v>0</v>
      </c>
      <c r="H7" s="295">
        <f>'02 0415 Pol'!BD39</f>
        <v>0</v>
      </c>
      <c r="I7" s="296">
        <f>'02 0415 Pol'!BE39</f>
        <v>0</v>
      </c>
    </row>
    <row r="8" spans="1:9" s="127" customFormat="1" ht="12.75">
      <c r="A8" s="293" t="str">
        <f>'02 0415 Pol'!B40</f>
        <v>180</v>
      </c>
      <c r="B8" s="62" t="str">
        <f>'02 0415 Pol'!C40</f>
        <v>Mobiliář</v>
      </c>
      <c r="D8" s="204"/>
      <c r="E8" s="294">
        <f>'02 0415 Pol'!BA114</f>
        <v>0</v>
      </c>
      <c r="F8" s="295">
        <f>'02 0415 Pol'!BB114</f>
        <v>0</v>
      </c>
      <c r="G8" s="295">
        <f>'02 0415 Pol'!BC114</f>
        <v>0</v>
      </c>
      <c r="H8" s="295">
        <f>'02 0415 Pol'!BD114</f>
        <v>0</v>
      </c>
      <c r="I8" s="296">
        <f>'02 0415 Pol'!BE114</f>
        <v>0</v>
      </c>
    </row>
    <row r="9" spans="1:9" s="127" customFormat="1" ht="12.75">
      <c r="A9" s="293" t="str">
        <f>'02 0415 Pol'!B115</f>
        <v>2</v>
      </c>
      <c r="B9" s="62" t="str">
        <f>'02 0415 Pol'!C115</f>
        <v>Základy a zvláštní zakládání</v>
      </c>
      <c r="D9" s="204"/>
      <c r="E9" s="294">
        <f>'02 0415 Pol'!BA122</f>
        <v>0</v>
      </c>
      <c r="F9" s="295">
        <f>'02 0415 Pol'!BB122</f>
        <v>0</v>
      </c>
      <c r="G9" s="295">
        <f>'02 0415 Pol'!BC122</f>
        <v>0</v>
      </c>
      <c r="H9" s="295">
        <f>'02 0415 Pol'!BD122</f>
        <v>0</v>
      </c>
      <c r="I9" s="296">
        <f>'02 0415 Pol'!BE122</f>
        <v>0</v>
      </c>
    </row>
    <row r="10" spans="1:9" s="127" customFormat="1" ht="12.75">
      <c r="A10" s="293" t="str">
        <f>'02 0415 Pol'!B123</f>
        <v>5</v>
      </c>
      <c r="B10" s="62" t="str">
        <f>'02 0415 Pol'!C123</f>
        <v>Komunikace</v>
      </c>
      <c r="D10" s="204"/>
      <c r="E10" s="294">
        <f>'02 0415 Pol'!BA141</f>
        <v>0</v>
      </c>
      <c r="F10" s="295">
        <f>'02 0415 Pol'!BB141</f>
        <v>0</v>
      </c>
      <c r="G10" s="295">
        <f>'02 0415 Pol'!BC141</f>
        <v>0</v>
      </c>
      <c r="H10" s="295">
        <f>'02 0415 Pol'!BD141</f>
        <v>0</v>
      </c>
      <c r="I10" s="296">
        <f>'02 0415 Pol'!BE141</f>
        <v>0</v>
      </c>
    </row>
    <row r="11" spans="1:9" s="127" customFormat="1" ht="12.75">
      <c r="A11" s="293" t="str">
        <f>'02 0415 Pol'!B142</f>
        <v>91</v>
      </c>
      <c r="B11" s="62" t="str">
        <f>'02 0415 Pol'!C142</f>
        <v>Doplňující práce na komunikaci</v>
      </c>
      <c r="D11" s="204"/>
      <c r="E11" s="294">
        <f>'02 0415 Pol'!BA157</f>
        <v>0</v>
      </c>
      <c r="F11" s="295">
        <f>'02 0415 Pol'!BB157</f>
        <v>0</v>
      </c>
      <c r="G11" s="295">
        <f>'02 0415 Pol'!BC157</f>
        <v>0</v>
      </c>
      <c r="H11" s="295">
        <f>'02 0415 Pol'!BD157</f>
        <v>0</v>
      </c>
      <c r="I11" s="296">
        <f>'02 0415 Pol'!BE157</f>
        <v>0</v>
      </c>
    </row>
    <row r="12" spans="1:9" s="127" customFormat="1" ht="13.5" thickBot="1">
      <c r="A12" s="293" t="str">
        <f>'02 0415 Pol'!B158</f>
        <v>99</v>
      </c>
      <c r="B12" s="62" t="str">
        <f>'02 0415 Pol'!C158</f>
        <v>Staveništní přesun hmot</v>
      </c>
      <c r="D12" s="204"/>
      <c r="E12" s="294">
        <f>'02 0415 Pol'!BA160</f>
        <v>0</v>
      </c>
      <c r="F12" s="295">
        <f>'02 0415 Pol'!BB160</f>
        <v>0</v>
      </c>
      <c r="G12" s="295">
        <f>'02 0415 Pol'!BC160</f>
        <v>0</v>
      </c>
      <c r="H12" s="295">
        <f>'02 0415 Pol'!BD160</f>
        <v>0</v>
      </c>
      <c r="I12" s="296">
        <f>'02 0415 Pol'!BE160</f>
        <v>0</v>
      </c>
    </row>
    <row r="13" spans="1:9" s="14" customFormat="1" ht="13.5" thickBot="1">
      <c r="A13" s="205"/>
      <c r="B13" s="206" t="s">
        <v>77</v>
      </c>
      <c r="C13" s="206"/>
      <c r="D13" s="207"/>
      <c r="E13" s="208">
        <f>SUM(E7:E12)</f>
        <v>0</v>
      </c>
      <c r="F13" s="209">
        <f>SUM(F7:F12)</f>
        <v>0</v>
      </c>
      <c r="G13" s="209">
        <f>SUM(G7:G12)</f>
        <v>0</v>
      </c>
      <c r="H13" s="209">
        <f>SUM(H7:H12)</f>
        <v>0</v>
      </c>
      <c r="I13" s="210">
        <f>SUM(I7:I12)</f>
        <v>0</v>
      </c>
    </row>
    <row r="14" spans="1:9" ht="12.75">
      <c r="A14" s="127"/>
      <c r="B14" s="127"/>
      <c r="C14" s="127"/>
      <c r="D14" s="127"/>
      <c r="E14" s="127"/>
      <c r="F14" s="127"/>
      <c r="G14" s="127"/>
      <c r="H14" s="127"/>
      <c r="I14" s="127"/>
    </row>
    <row r="15" spans="1:57" ht="19.5" customHeight="1">
      <c r="A15" s="196" t="s">
        <v>78</v>
      </c>
      <c r="B15" s="196"/>
      <c r="C15" s="196"/>
      <c r="D15" s="196"/>
      <c r="E15" s="196"/>
      <c r="F15" s="196"/>
      <c r="G15" s="211"/>
      <c r="H15" s="196"/>
      <c r="I15" s="196"/>
      <c r="BA15" s="133"/>
      <c r="BB15" s="133"/>
      <c r="BC15" s="133"/>
      <c r="BD15" s="133"/>
      <c r="BE15" s="133"/>
    </row>
    <row r="16" ht="13.5" thickBot="1"/>
    <row r="17" spans="1:9" ht="12.75">
      <c r="A17" s="162" t="s">
        <v>79</v>
      </c>
      <c r="B17" s="163"/>
      <c r="C17" s="163"/>
      <c r="D17" s="212"/>
      <c r="E17" s="213" t="s">
        <v>80</v>
      </c>
      <c r="F17" s="214" t="s">
        <v>12</v>
      </c>
      <c r="G17" s="215" t="s">
        <v>81</v>
      </c>
      <c r="H17" s="216"/>
      <c r="I17" s="217" t="s">
        <v>80</v>
      </c>
    </row>
    <row r="18" spans="1:53" ht="12.75">
      <c r="A18" s="156"/>
      <c r="B18" s="147"/>
      <c r="C18" s="147"/>
      <c r="D18" s="218"/>
      <c r="E18" s="219"/>
      <c r="F18" s="220"/>
      <c r="G18" s="221">
        <v>0</v>
      </c>
      <c r="H18" s="222"/>
      <c r="I18" s="223">
        <f aca="true" t="shared" si="0" ref="I18:I25">E18+F18*G18/100</f>
        <v>0</v>
      </c>
      <c r="BA18" s="1">
        <v>0</v>
      </c>
    </row>
    <row r="19" spans="1:53" ht="12.75">
      <c r="A19" s="156"/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0</v>
      </c>
    </row>
    <row r="20" spans="1:53" ht="12.75">
      <c r="A20" s="156"/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0</v>
      </c>
    </row>
    <row r="21" spans="1:53" ht="12.75">
      <c r="A21" s="156"/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0</v>
      </c>
    </row>
    <row r="22" spans="1:53" ht="12.75">
      <c r="A22" s="156"/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1</v>
      </c>
    </row>
    <row r="23" spans="1:53" ht="12.75">
      <c r="A23" s="156"/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1</v>
      </c>
    </row>
    <row r="24" spans="1:53" ht="12.75">
      <c r="A24" s="156"/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2</v>
      </c>
    </row>
    <row r="25" spans="1:53" ht="12.75">
      <c r="A25" s="156"/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2</v>
      </c>
    </row>
    <row r="26" spans="1:9" ht="13.5" thickBot="1">
      <c r="A26" s="224"/>
      <c r="B26" s="225" t="s">
        <v>82</v>
      </c>
      <c r="C26" s="226"/>
      <c r="D26" s="227"/>
      <c r="E26" s="228"/>
      <c r="F26" s="229"/>
      <c r="G26" s="229"/>
      <c r="H26" s="323">
        <f>SUM(I18:I25)</f>
        <v>0</v>
      </c>
      <c r="I26" s="324"/>
    </row>
    <row r="28" spans="2:9" ht="12.75">
      <c r="B28" s="14"/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Martin</cp:lastModifiedBy>
  <dcterms:created xsi:type="dcterms:W3CDTF">2015-06-09T12:02:28Z</dcterms:created>
  <dcterms:modified xsi:type="dcterms:W3CDTF">2015-06-09T14:15:18Z</dcterms:modified>
  <cp:category/>
  <cp:version/>
  <cp:contentType/>
  <cp:contentStatus/>
</cp:coreProperties>
</file>